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 CROC 2023\TESORERIA\"/>
    </mc:Choice>
  </mc:AlternateContent>
  <bookViews>
    <workbookView xWindow="0" yWindow="0" windowWidth="23040" windowHeight="9384" tabRatio="549" activeTab="2"/>
  </bookViews>
  <sheets>
    <sheet name="RESUMEN,22-23 " sheetId="12" r:id="rId1"/>
    <sheet name="INF,22-23" sheetId="11" r:id="rId2"/>
    <sheet name="INFORME 2022-2023" sheetId="10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2" i="10" l="1"/>
  <c r="N75" i="10" l="1"/>
  <c r="N71" i="10"/>
  <c r="N62" i="10"/>
  <c r="N52" i="10"/>
  <c r="N48" i="10"/>
  <c r="N44" i="10"/>
  <c r="N38" i="10"/>
  <c r="N31" i="10"/>
  <c r="N27" i="10"/>
  <c r="N17" i="10"/>
  <c r="N59" i="10" l="1"/>
  <c r="F48" i="11" s="1"/>
  <c r="N60" i="10"/>
  <c r="N58" i="10"/>
  <c r="F47" i="11" s="1"/>
  <c r="F49" i="11" l="1"/>
  <c r="G45" i="11" s="1"/>
  <c r="N56" i="10"/>
  <c r="M56" i="10"/>
  <c r="L56" i="10"/>
  <c r="I56" i="10"/>
  <c r="J56" i="10"/>
  <c r="K56" i="10"/>
  <c r="C56" i="10"/>
  <c r="D56" i="10"/>
  <c r="E56" i="10"/>
  <c r="F56" i="10"/>
  <c r="G56" i="10"/>
  <c r="H56" i="10"/>
  <c r="B56" i="10"/>
  <c r="N67" i="10" l="1"/>
  <c r="F55" i="11" s="1"/>
  <c r="N40" i="10"/>
  <c r="F33" i="11" s="1"/>
  <c r="B13" i="10" l="1"/>
  <c r="N11" i="10"/>
  <c r="N10" i="10"/>
  <c r="N13" i="10" l="1"/>
  <c r="N68" i="10"/>
  <c r="F56" i="11" s="1"/>
  <c r="N54" i="10"/>
  <c r="F44" i="11" s="1"/>
  <c r="N57" i="10"/>
  <c r="F46" i="11" l="1"/>
  <c r="N66" i="10"/>
  <c r="F54" i="11" s="1"/>
  <c r="G32" i="12" l="1"/>
  <c r="G11" i="11"/>
  <c r="G11" i="12" s="1"/>
  <c r="G17" i="10"/>
  <c r="J71" i="10"/>
  <c r="K71" i="10"/>
  <c r="L71" i="10"/>
  <c r="M71" i="10"/>
  <c r="C71" i="10"/>
  <c r="D71" i="10"/>
  <c r="E71" i="10"/>
  <c r="F71" i="10"/>
  <c r="G71" i="10"/>
  <c r="H71" i="10"/>
  <c r="I71" i="10"/>
  <c r="B71" i="10"/>
  <c r="B62" i="10"/>
  <c r="N73" i="10"/>
  <c r="N64" i="10"/>
  <c r="F52" i="11" s="1"/>
  <c r="N65" i="10"/>
  <c r="N69" i="10"/>
  <c r="F57" i="11" s="1"/>
  <c r="N63" i="10"/>
  <c r="F51" i="11" s="1"/>
  <c r="N41" i="10"/>
  <c r="F34" i="11" s="1"/>
  <c r="N32" i="10"/>
  <c r="F26" i="11" s="1"/>
  <c r="N33" i="10"/>
  <c r="F27" i="11" s="1"/>
  <c r="N34" i="10"/>
  <c r="F28" i="11" s="1"/>
  <c r="N35" i="10"/>
  <c r="F29" i="11" s="1"/>
  <c r="N36" i="10"/>
  <c r="G10" i="11" l="1"/>
  <c r="G10" i="12" s="1"/>
  <c r="G12" i="12" s="1"/>
  <c r="F59" i="11"/>
  <c r="G58" i="11" s="1"/>
  <c r="G36" i="12" s="1"/>
  <c r="F53" i="11"/>
  <c r="G50" i="11" s="1"/>
  <c r="G34" i="12" s="1"/>
  <c r="F30" i="11"/>
  <c r="G25" i="11" s="1"/>
  <c r="M62" i="10"/>
  <c r="G12" i="11" l="1"/>
  <c r="G22" i="12"/>
  <c r="P45" i="10"/>
  <c r="N29" i="10"/>
  <c r="F24" i="11" s="1"/>
  <c r="N28" i="10"/>
  <c r="F23" i="11" l="1"/>
  <c r="G22" i="11" s="1"/>
  <c r="G20" i="12" s="1"/>
  <c r="N86" i="10"/>
  <c r="N84" i="10" s="1"/>
  <c r="N85" i="10"/>
  <c r="F70" i="11" s="1"/>
  <c r="N45" i="10"/>
  <c r="N42" i="10"/>
  <c r="F35" i="11" s="1"/>
  <c r="N39" i="10"/>
  <c r="N25" i="10"/>
  <c r="N23" i="10" s="1"/>
  <c r="N21" i="10"/>
  <c r="F19" i="11" s="1"/>
  <c r="N20" i="10"/>
  <c r="F18" i="11" s="1"/>
  <c r="N19" i="10"/>
  <c r="F17" i="11" s="1"/>
  <c r="N18" i="10"/>
  <c r="F71" i="11" l="1"/>
  <c r="G69" i="11" s="1"/>
  <c r="G45" i="12" s="1"/>
  <c r="F37" i="11"/>
  <c r="F32" i="11"/>
  <c r="G31" i="11" s="1"/>
  <c r="G24" i="12" s="1"/>
  <c r="F21" i="11"/>
  <c r="G20" i="11" s="1"/>
  <c r="G18" i="12" s="1"/>
  <c r="F16" i="11"/>
  <c r="G15" i="11" s="1"/>
  <c r="N46" i="10"/>
  <c r="F38" i="11" s="1"/>
  <c r="G36" i="11" l="1"/>
  <c r="G26" i="12" s="1"/>
  <c r="G16" i="12"/>
  <c r="N82" i="10"/>
  <c r="N80" i="10" s="1"/>
  <c r="N78" i="10"/>
  <c r="F65" i="11" s="1"/>
  <c r="N77" i="10"/>
  <c r="F64" i="11" s="1"/>
  <c r="N76" i="10"/>
  <c r="N53" i="10"/>
  <c r="N50" i="10"/>
  <c r="F41" i="11" s="1"/>
  <c r="N49" i="10"/>
  <c r="M84" i="10"/>
  <c r="L84" i="10"/>
  <c r="K84" i="10"/>
  <c r="J84" i="10"/>
  <c r="I84" i="10"/>
  <c r="H84" i="10"/>
  <c r="N81" i="10"/>
  <c r="M80" i="10"/>
  <c r="L80" i="10"/>
  <c r="K80" i="10"/>
  <c r="J80" i="10"/>
  <c r="I80" i="10"/>
  <c r="H80" i="10"/>
  <c r="M75" i="10"/>
  <c r="L75" i="10"/>
  <c r="K75" i="10"/>
  <c r="J75" i="10"/>
  <c r="I75" i="10"/>
  <c r="H75" i="10"/>
  <c r="L62" i="10"/>
  <c r="K62" i="10"/>
  <c r="J62" i="10"/>
  <c r="I62" i="10"/>
  <c r="H62" i="10"/>
  <c r="M52" i="10"/>
  <c r="L52" i="10"/>
  <c r="K52" i="10"/>
  <c r="J52" i="10"/>
  <c r="I52" i="10"/>
  <c r="H52" i="10"/>
  <c r="M48" i="10"/>
  <c r="L48" i="10"/>
  <c r="K48" i="10"/>
  <c r="J48" i="10"/>
  <c r="I48" i="10"/>
  <c r="H48" i="10"/>
  <c r="M44" i="10"/>
  <c r="L44" i="10"/>
  <c r="K44" i="10"/>
  <c r="J44" i="10"/>
  <c r="I44" i="10"/>
  <c r="H44" i="10"/>
  <c r="M38" i="10"/>
  <c r="L38" i="10"/>
  <c r="K38" i="10"/>
  <c r="J38" i="10"/>
  <c r="I38" i="10"/>
  <c r="H38" i="10"/>
  <c r="M31" i="10"/>
  <c r="L31" i="10"/>
  <c r="K31" i="10"/>
  <c r="J31" i="10"/>
  <c r="I31" i="10"/>
  <c r="H31" i="10"/>
  <c r="M27" i="10"/>
  <c r="L27" i="10"/>
  <c r="K27" i="10"/>
  <c r="J27" i="10"/>
  <c r="I27" i="10"/>
  <c r="H27" i="10"/>
  <c r="M23" i="10"/>
  <c r="L23" i="10"/>
  <c r="K23" i="10"/>
  <c r="J23" i="10"/>
  <c r="I23" i="10"/>
  <c r="H23" i="10"/>
  <c r="M17" i="10"/>
  <c r="L17" i="10"/>
  <c r="K17" i="10"/>
  <c r="J17" i="10"/>
  <c r="I17" i="10"/>
  <c r="H17" i="10"/>
  <c r="M13" i="10"/>
  <c r="L13" i="10"/>
  <c r="K13" i="10"/>
  <c r="J13" i="10"/>
  <c r="I13" i="10"/>
  <c r="H13" i="10"/>
  <c r="N12" i="10"/>
  <c r="H88" i="10" l="1"/>
  <c r="F67" i="11"/>
  <c r="G66" i="11" s="1"/>
  <c r="G43" i="12" s="1"/>
  <c r="F63" i="11"/>
  <c r="G62" i="11" s="1"/>
  <c r="F43" i="11"/>
  <c r="G42" i="11" s="1"/>
  <c r="G30" i="12" s="1"/>
  <c r="F40" i="11"/>
  <c r="G39" i="11" s="1"/>
  <c r="G60" i="11" s="1"/>
  <c r="M88" i="10"/>
  <c r="M90" i="10" s="1"/>
  <c r="L88" i="10"/>
  <c r="L90" i="10" s="1"/>
  <c r="K88" i="10"/>
  <c r="K90" i="10" s="1"/>
  <c r="J88" i="10"/>
  <c r="J90" i="10" s="1"/>
  <c r="I88" i="10"/>
  <c r="I90" i="10" s="1"/>
  <c r="G84" i="10"/>
  <c r="F84" i="10"/>
  <c r="E84" i="10"/>
  <c r="D84" i="10"/>
  <c r="C84" i="10"/>
  <c r="B84" i="10"/>
  <c r="G80" i="10"/>
  <c r="F80" i="10"/>
  <c r="E80" i="10"/>
  <c r="D80" i="10"/>
  <c r="C80" i="10"/>
  <c r="B80" i="10"/>
  <c r="G75" i="10"/>
  <c r="F75" i="10"/>
  <c r="E75" i="10"/>
  <c r="D75" i="10"/>
  <c r="C75" i="10"/>
  <c r="B75" i="10"/>
  <c r="G62" i="10"/>
  <c r="F62" i="10"/>
  <c r="E62" i="10"/>
  <c r="D62" i="10"/>
  <c r="C62" i="10"/>
  <c r="G52" i="10"/>
  <c r="F52" i="10"/>
  <c r="E52" i="10"/>
  <c r="D52" i="10"/>
  <c r="C52" i="10"/>
  <c r="B52" i="10"/>
  <c r="G48" i="10"/>
  <c r="F48" i="10"/>
  <c r="E48" i="10"/>
  <c r="D48" i="10"/>
  <c r="C48" i="10"/>
  <c r="B48" i="10"/>
  <c r="G44" i="10"/>
  <c r="F44" i="10"/>
  <c r="E44" i="10"/>
  <c r="D44" i="10"/>
  <c r="C44" i="10"/>
  <c r="B44" i="10"/>
  <c r="G38" i="10"/>
  <c r="F38" i="10"/>
  <c r="E38" i="10"/>
  <c r="D38" i="10"/>
  <c r="C38" i="10"/>
  <c r="B38" i="10"/>
  <c r="G31" i="10"/>
  <c r="F31" i="10"/>
  <c r="E31" i="10"/>
  <c r="D31" i="10"/>
  <c r="C31" i="10"/>
  <c r="B31" i="10"/>
  <c r="G27" i="10"/>
  <c r="F27" i="10"/>
  <c r="E27" i="10"/>
  <c r="D27" i="10"/>
  <c r="C27" i="10"/>
  <c r="B27" i="10"/>
  <c r="G23" i="10"/>
  <c r="F23" i="10"/>
  <c r="E23" i="10"/>
  <c r="D23" i="10"/>
  <c r="C23" i="10"/>
  <c r="B23" i="10"/>
  <c r="F17" i="10"/>
  <c r="E17" i="10"/>
  <c r="D17" i="10"/>
  <c r="C17" i="10"/>
  <c r="B17" i="10"/>
  <c r="G13" i="10"/>
  <c r="F13" i="10"/>
  <c r="E13" i="10"/>
  <c r="D13" i="10"/>
  <c r="C13" i="10"/>
  <c r="G88" i="10" l="1"/>
  <c r="G90" i="10" s="1"/>
  <c r="B88" i="10"/>
  <c r="N88" i="10"/>
  <c r="G41" i="12"/>
  <c r="G28" i="12"/>
  <c r="G39" i="12" s="1"/>
  <c r="C88" i="10"/>
  <c r="C90" i="10" s="1"/>
  <c r="C92" i="10" s="1"/>
  <c r="E88" i="10"/>
  <c r="E90" i="10" s="1"/>
  <c r="D88" i="10"/>
  <c r="D90" i="10" s="1"/>
  <c r="F88" i="10"/>
  <c r="H90" i="10"/>
  <c r="B90" i="10"/>
  <c r="G48" i="12" l="1"/>
  <c r="G53" i="12" s="1"/>
  <c r="D92" i="10"/>
  <c r="G73" i="11"/>
  <c r="G78" i="11" s="1"/>
  <c r="F90" i="10"/>
  <c r="G92" i="10" l="1"/>
  <c r="H92" i="10" s="1"/>
  <c r="I92" i="10" s="1"/>
  <c r="J92" i="10" s="1"/>
  <c r="K92" i="10" s="1"/>
  <c r="L92" i="10" s="1"/>
  <c r="M92" i="10" s="1"/>
</calcChain>
</file>

<file path=xl/sharedStrings.xml><?xml version="1.0" encoding="utf-8"?>
<sst xmlns="http://schemas.openxmlformats.org/spreadsheetml/2006/main" count="183" uniqueCount="124">
  <si>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</si>
  <si>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</si>
  <si>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</si>
  <si>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</si>
  <si>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</si>
  <si>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</si>
  <si>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</si>
  <si>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</si>
  <si>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</si>
  <si>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</si>
  <si>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</si>
  <si>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</si>
  <si>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</si>
  <si>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                                                     Union Nacional de Trabajadores de la Industria Alimenticia</t>
  </si>
  <si>
    <t xml:space="preserve">                                                        Refresquera,turistica,Hotelera,Gastronomica</t>
  </si>
  <si>
    <t xml:space="preserve">CROC CANCUN Q.ROO   </t>
  </si>
  <si>
    <t>DELEGACION 35</t>
  </si>
  <si>
    <t>INGRESOS</t>
  </si>
  <si>
    <t>OTROS INGRESOS</t>
  </si>
  <si>
    <t>TOTAL INGRESOS</t>
  </si>
  <si>
    <t>EGRESOS</t>
  </si>
  <si>
    <t>NOMINA</t>
  </si>
  <si>
    <t xml:space="preserve">IMPUESTOS GENERALES </t>
  </si>
  <si>
    <t>SEGURO DE VIDA</t>
  </si>
  <si>
    <t>ACTIVIDADES  CIVICAS,SOCIALES Y SINDICALES</t>
  </si>
  <si>
    <t>GASTOS DE VIAJE Y REPRESENTACION</t>
  </si>
  <si>
    <t xml:space="preserve">GASTOS DE VIAJE </t>
  </si>
  <si>
    <t>VIATICOS</t>
  </si>
  <si>
    <t>SERVICIOS:</t>
  </si>
  <si>
    <t>TELEFONO</t>
  </si>
  <si>
    <t>LUZ</t>
  </si>
  <si>
    <t>AGUA</t>
  </si>
  <si>
    <t>INTERNET</t>
  </si>
  <si>
    <t>MANTENIMIENTO GENERAL</t>
  </si>
  <si>
    <t>MANTTO EDIFICIO</t>
  </si>
  <si>
    <t>MANTTO EQUIPO DE COMPUTO</t>
  </si>
  <si>
    <t>PAPELERIA Y  ART.DE OFICINA</t>
  </si>
  <si>
    <t>SERVICIOS DE IMPRESIÓN</t>
  </si>
  <si>
    <t>PUBLICIDAD Y COMUNICACIÓN SOCIALES</t>
  </si>
  <si>
    <t xml:space="preserve">PUBLICIDAD </t>
  </si>
  <si>
    <t>COMUNICACIÓN SOCIALES</t>
  </si>
  <si>
    <t>APORTACIONES Y AYUDAS</t>
  </si>
  <si>
    <t>AYUDAS</t>
  </si>
  <si>
    <t>EVENTOS INSTITUCIONALES</t>
  </si>
  <si>
    <t xml:space="preserve">SERVICIOS EXTERNOS </t>
  </si>
  <si>
    <t>SERVICIO DE LIMPIEZA</t>
  </si>
  <si>
    <t>GASTOS DIVERSOS</t>
  </si>
  <si>
    <t>EQUIPO DE COMPUTO</t>
  </si>
  <si>
    <t>MOBILIARIA Y EQUIPO</t>
  </si>
  <si>
    <t>TOTAL DE EGRESOS</t>
  </si>
  <si>
    <t xml:space="preserve">        Union Nacional de Trabajadores de la Industria,Alimenticia</t>
  </si>
  <si>
    <t xml:space="preserve">                  Refresquera,Turistica,Hotelera,Gastronomica</t>
  </si>
  <si>
    <t xml:space="preserve">              Similares y Conexos</t>
  </si>
  <si>
    <t xml:space="preserve">                       DELEGACION 35</t>
  </si>
  <si>
    <t>CONCEPTOS</t>
  </si>
  <si>
    <t>CUOTAS SINDICALES</t>
  </si>
  <si>
    <t>NOMINA Y DERIVADOS</t>
  </si>
  <si>
    <t xml:space="preserve">NOMINA </t>
  </si>
  <si>
    <t>IMPUESTOS GENERALES</t>
  </si>
  <si>
    <t>LIQUIDACION Y FINIQUITOS</t>
  </si>
  <si>
    <t>ACTIVIDADES CIVICAS,SOCIALES CULTURALES SINDICALES</t>
  </si>
  <si>
    <t>LABORES SINDICALES,  DEPORTIVAS Y SOCIALES</t>
  </si>
  <si>
    <t>GTOS.DE VIAJE Y REPRESENTACION</t>
  </si>
  <si>
    <t>GASTOS DE VIAJE</t>
  </si>
  <si>
    <t>MANTTO GENERAL</t>
  </si>
  <si>
    <t>PAPELERIA ,IMPRENTA Y CONSUMIBLES</t>
  </si>
  <si>
    <t>PAPELERIA Y MATERIAL DE OFICINA</t>
  </si>
  <si>
    <t>PUBLICIDAD Y COMUNICACIÓN SOCIAL</t>
  </si>
  <si>
    <t>PUBLICIDAD</t>
  </si>
  <si>
    <t>COMUNICACIÓN SOCIAL</t>
  </si>
  <si>
    <t>APORTACIONES:</t>
  </si>
  <si>
    <t>SERVICIOS EXTERNOS</t>
  </si>
  <si>
    <t>RENTA DE COPIADORA</t>
  </si>
  <si>
    <t>GASTOS VARIOS</t>
  </si>
  <si>
    <t xml:space="preserve">PAGO A TERCEROS </t>
  </si>
  <si>
    <t>PAGO A TERCEROS</t>
  </si>
  <si>
    <t>OTROS GASTOS (BANCOS)</t>
  </si>
  <si>
    <t>COMISIONES BANCARIAS</t>
  </si>
  <si>
    <t>ESTADO DE RESULTADOS</t>
  </si>
  <si>
    <t xml:space="preserve">                                 INFORME DE TESORERIA</t>
  </si>
  <si>
    <t xml:space="preserve">               Similares y conexos</t>
  </si>
  <si>
    <t>INFORME EN PESOS MEXICANOS</t>
  </si>
  <si>
    <t xml:space="preserve"> CUOTAS SINDICALES</t>
  </si>
  <si>
    <t>TOTAL DE INGRESOS</t>
  </si>
  <si>
    <t xml:space="preserve">EGRESOS </t>
  </si>
  <si>
    <t>PAGO DE NOMINA Y DERIVADOS</t>
  </si>
  <si>
    <t xml:space="preserve">SEGURO DE VIDA </t>
  </si>
  <si>
    <t>LABORES SINDICALES,DEPORTIVAS Y SOCIALES</t>
  </si>
  <si>
    <t>PREDIAL</t>
  </si>
  <si>
    <t>SERV.DE DESODORANTES EN LOS BAÑOS</t>
  </si>
  <si>
    <t>GASTOS VARIOS (SECRETARIA)</t>
  </si>
  <si>
    <t>GTOS.CONST.EDIFICIO CROC</t>
  </si>
  <si>
    <t>OTROS GTOS. (BANCOS)</t>
  </si>
  <si>
    <t>CHEQUE DEVUELTOS</t>
  </si>
  <si>
    <t>TOTAL INGRESOS ( - ) TOTAL DE EGRESOS Y GTOS.POR MANEJO DE CTA.</t>
  </si>
  <si>
    <t>Remanente Anterior</t>
  </si>
  <si>
    <t>GASTOS 1Ro.DE MAYO</t>
  </si>
  <si>
    <t>MANTTO DE EQUIPO</t>
  </si>
  <si>
    <t>SERVICIOS NOTARIALES</t>
  </si>
  <si>
    <t>SERVICIOS CONTABLES</t>
  </si>
  <si>
    <t xml:space="preserve">PAGOS A LA FEDERACION </t>
  </si>
  <si>
    <t>SERVICIOS  NOTARIALES</t>
  </si>
  <si>
    <t>SERVICIOS  CONTABLES</t>
  </si>
  <si>
    <t>PAGOS A LA FEDERACION</t>
  </si>
  <si>
    <t>PREDIAL /ZOFEMAT</t>
  </si>
  <si>
    <t>ARTICULOS DE LIMPIEZA</t>
  </si>
  <si>
    <t>SERVICIOS DE ARQUITECTO</t>
  </si>
  <si>
    <t>SERVICIOS DE MENSAJERIA</t>
  </si>
  <si>
    <t>INFORME TESORERIA  SEPTIEMBRE 2022 - AGOSTO 2023</t>
  </si>
  <si>
    <t>RESUMEN DE INGRESOS Y EGRESOS DE SEPTIEMBRE 2022  A AGOSTO DEL 2023</t>
  </si>
  <si>
    <t>APORTACIONES</t>
  </si>
  <si>
    <t>GASTOS POSADAS NAVIDEÑAS</t>
  </si>
  <si>
    <t xml:space="preserve">GASTOS DE CONSTRUCCION </t>
  </si>
  <si>
    <t>GASTOS CONSEJO NACIONAL</t>
  </si>
  <si>
    <t>GASTOS CONGRESO NACIONAL</t>
  </si>
  <si>
    <t>GASTOS DEL 1RO.DE MAYO</t>
  </si>
  <si>
    <t>CHEQUES DEVUELTOS</t>
  </si>
  <si>
    <t>ACTIVOS</t>
  </si>
  <si>
    <t>OPERACIÓN Y MANTTO EDIFICIO</t>
  </si>
  <si>
    <t xml:space="preserve">APORTACIONES </t>
  </si>
  <si>
    <t>GASTOS DEL CONGRESO NACIONAL</t>
  </si>
  <si>
    <t xml:space="preserve">Saldo Final </t>
  </si>
  <si>
    <t>TOTAL GASTOS DE OPERACION</t>
  </si>
  <si>
    <t xml:space="preserve">SALDO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</si>
</sst>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9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center"/>
    </xf>
    <xf numFmtId="43" fontId="2" fillId="0" borderId="0" xfId="1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4" fillId="0" borderId="0" xfId="0" applyFont="1" applyBorder="1"/>
    <xf numFmtId="43" fontId="0" fillId="0" borderId="0" xfId="1" applyFont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43" fontId="2" fillId="0" borderId="1" xfId="1" applyFont="1" applyBorder="1"/>
    <xf numFmtId="43" fontId="2" fillId="0" borderId="0" xfId="1" applyFont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3" xfId="0" applyBorder="1"/>
    <xf numFmtId="0" fontId="15" fillId="0" borderId="4" xfId="5" applyFont="1" applyBorder="1"/>
    <xf numFmtId="0" fontId="14" fillId="0" borderId="4" xfId="5" applyFont="1" applyBorder="1"/>
    <xf numFmtId="0" fontId="16" fillId="0" borderId="0" xfId="5" applyFont="1" applyBorder="1"/>
    <xf numFmtId="0" fontId="17" fillId="0" borderId="4" xfId="5" applyFont="1" applyBorder="1"/>
    <xf numFmtId="0" fontId="8" fillId="0" borderId="0" xfId="5" applyFont="1" applyBorder="1"/>
    <xf numFmtId="0" fontId="7" fillId="0" borderId="4" xfId="5" applyFont="1" applyBorder="1"/>
    <xf numFmtId="0" fontId="7" fillId="0" borderId="4" xfId="5" applyFont="1" applyFill="1" applyBorder="1"/>
    <xf numFmtId="0" fontId="8" fillId="0" borderId="0" xfId="5" applyFont="1" applyFill="1" applyBorder="1"/>
    <xf numFmtId="0" fontId="13" fillId="0" borderId="0" xfId="0" applyFont="1"/>
    <xf numFmtId="0" fontId="19" fillId="0" borderId="0" xfId="0" applyFont="1"/>
    <xf numFmtId="43" fontId="0" fillId="0" borderId="0" xfId="0" applyNumberFormat="1"/>
    <xf numFmtId="0" fontId="5" fillId="0" borderId="0" xfId="0" applyFont="1" applyBorder="1"/>
    <xf numFmtId="0" fontId="5" fillId="0" borderId="1" xfId="0" applyFont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44" fontId="0" fillId="0" borderId="0" xfId="2" applyFont="1"/>
    <xf numFmtId="0" fontId="2" fillId="2" borderId="2" xfId="0" applyFont="1" applyFill="1" applyBorder="1"/>
    <xf numFmtId="43" fontId="2" fillId="2" borderId="2" xfId="1" applyFont="1" applyFill="1" applyBorder="1"/>
    <xf numFmtId="44" fontId="2" fillId="2" borderId="2" xfId="2" applyFont="1" applyFill="1" applyBorder="1"/>
    <xf numFmtId="0" fontId="11" fillId="2" borderId="1" xfId="0" applyFont="1" applyFill="1" applyBorder="1"/>
    <xf numFmtId="44" fontId="5" fillId="0" borderId="1" xfId="2" applyFont="1" applyBorder="1"/>
    <xf numFmtId="43" fontId="1" fillId="0" borderId="0" xfId="1" applyFont="1" applyBorder="1"/>
    <xf numFmtId="43" fontId="0" fillId="0" borderId="0" xfId="0" applyNumberFormat="1" applyFont="1" applyBorder="1" applyAlignment="1">
      <alignment horizontal="center"/>
    </xf>
    <xf numFmtId="0" fontId="4" fillId="0" borderId="4" xfId="0" applyFont="1" applyBorder="1"/>
    <xf numFmtId="43" fontId="20" fillId="0" borderId="0" xfId="1" applyFont="1" applyBorder="1"/>
    <xf numFmtId="43" fontId="0" fillId="0" borderId="0" xfId="0" applyNumberFormat="1" applyBorder="1"/>
    <xf numFmtId="0" fontId="6" fillId="0" borderId="0" xfId="0" applyFont="1" applyBorder="1"/>
    <xf numFmtId="43" fontId="0" fillId="0" borderId="4" xfId="1" applyFont="1" applyBorder="1"/>
    <xf numFmtId="0" fontId="2" fillId="2" borderId="1" xfId="0" applyFont="1" applyFill="1" applyBorder="1"/>
    <xf numFmtId="0" fontId="0" fillId="0" borderId="4" xfId="0" applyBorder="1"/>
    <xf numFmtId="0" fontId="4" fillId="0" borderId="0" xfId="0" applyFont="1" applyFill="1" applyBorder="1"/>
    <xf numFmtId="43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3" fontId="1" fillId="0" borderId="0" xfId="1" applyFont="1" applyFill="1" applyBorder="1"/>
    <xf numFmtId="0" fontId="0" fillId="0" borderId="0" xfId="0" applyFont="1" applyBorder="1" applyAlignment="1">
      <alignment horizontal="left"/>
    </xf>
    <xf numFmtId="43" fontId="0" fillId="0" borderId="1" xfId="1" applyFont="1" applyBorder="1"/>
    <xf numFmtId="43" fontId="21" fillId="0" borderId="0" xfId="1" applyFont="1" applyBorder="1"/>
    <xf numFmtId="0" fontId="2" fillId="0" borderId="1" xfId="0" applyFont="1" applyFill="1" applyBorder="1"/>
    <xf numFmtId="43" fontId="5" fillId="0" borderId="1" xfId="0" applyNumberFormat="1" applyFont="1" applyBorder="1"/>
    <xf numFmtId="43" fontId="2" fillId="2" borderId="2" xfId="0" applyNumberFormat="1" applyFont="1" applyFill="1" applyBorder="1"/>
    <xf numFmtId="43" fontId="5" fillId="2" borderId="2" xfId="0" applyNumberFormat="1" applyFont="1" applyFill="1" applyBorder="1"/>
    <xf numFmtId="44" fontId="0" fillId="0" borderId="0" xfId="0" applyNumberFormat="1" applyBorder="1"/>
    <xf numFmtId="43" fontId="2" fillId="0" borderId="0" xfId="1" applyFont="1" applyFill="1" applyBorder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3" xfId="0" applyNumberFormat="1" applyFont="1" applyBorder="1" applyAlignment="1"/>
    <xf numFmtId="0" fontId="11" fillId="0" borderId="3" xfId="0" applyFont="1" applyBorder="1"/>
    <xf numFmtId="43" fontId="0" fillId="0" borderId="3" xfId="1" applyFont="1" applyBorder="1"/>
    <xf numFmtId="0" fontId="0" fillId="0" borderId="0" xfId="0" applyAlignment="1">
      <alignment horizontal="left"/>
    </xf>
    <xf numFmtId="0" fontId="10" fillId="0" borderId="0" xfId="0" applyFont="1" applyBorder="1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43" fontId="2" fillId="2" borderId="0" xfId="1" applyFont="1" applyFill="1"/>
    <xf numFmtId="0" fontId="7" fillId="2" borderId="0" xfId="5" applyFont="1" applyFill="1" applyBorder="1"/>
    <xf numFmtId="0" fontId="17" fillId="0" borderId="1" xfId="0" applyFont="1" applyBorder="1"/>
    <xf numFmtId="0" fontId="8" fillId="0" borderId="6" xfId="5" applyFont="1" applyBorder="1"/>
    <xf numFmtId="43" fontId="0" fillId="0" borderId="0" xfId="1" applyFont="1" applyAlignment="1">
      <alignment horizontal="left"/>
    </xf>
    <xf numFmtId="0" fontId="16" fillId="3" borderId="7" xfId="5" applyFont="1" applyFill="1" applyBorder="1"/>
    <xf numFmtId="0" fontId="6" fillId="0" borderId="0" xfId="0" applyFont="1"/>
    <xf numFmtId="0" fontId="14" fillId="0" borderId="1" xfId="0" applyFont="1" applyBorder="1"/>
    <xf numFmtId="0" fontId="16" fillId="0" borderId="0" xfId="0" applyFont="1" applyBorder="1"/>
    <xf numFmtId="0" fontId="16" fillId="0" borderId="0" xfId="5" applyFont="1" applyFill="1" applyBorder="1"/>
    <xf numFmtId="0" fontId="10" fillId="0" borderId="0" xfId="5" applyFont="1" applyFill="1" applyBorder="1"/>
    <xf numFmtId="0" fontId="2" fillId="0" borderId="4" xfId="0" applyFont="1" applyBorder="1"/>
    <xf numFmtId="43" fontId="2" fillId="0" borderId="4" xfId="1" applyFont="1" applyBorder="1"/>
    <xf numFmtId="43" fontId="5" fillId="0" borderId="1" xfId="1" applyFont="1" applyBorder="1"/>
    <xf numFmtId="0" fontId="4" fillId="0" borderId="9" xfId="0" applyFont="1" applyBorder="1"/>
    <xf numFmtId="0" fontId="0" fillId="0" borderId="9" xfId="0" applyBorder="1"/>
    <xf numFmtId="43" fontId="1" fillId="0" borderId="9" xfId="1" applyFont="1" applyBorder="1"/>
    <xf numFmtId="43" fontId="0" fillId="0" borderId="9" xfId="1" applyFont="1" applyBorder="1"/>
    <xf numFmtId="43" fontId="2" fillId="0" borderId="0" xfId="0" applyNumberFormat="1" applyFont="1"/>
    <xf numFmtId="43" fontId="0" fillId="0" borderId="0" xfId="0" applyNumberFormat="1" applyFont="1" applyBorder="1"/>
    <xf numFmtId="43" fontId="2" fillId="0" borderId="0" xfId="0" applyNumberFormat="1" applyFont="1" applyBorder="1"/>
    <xf numFmtId="43" fontId="0" fillId="0" borderId="1" xfId="0" applyNumberFormat="1" applyBorder="1"/>
    <xf numFmtId="43" fontId="18" fillId="0" borderId="1" xfId="0" applyNumberFormat="1" applyFont="1" applyBorder="1"/>
    <xf numFmtId="0" fontId="0" fillId="0" borderId="5" xfId="0" applyBorder="1"/>
    <xf numFmtId="0" fontId="14" fillId="0" borderId="0" xfId="5" applyFont="1" applyBorder="1"/>
    <xf numFmtId="0" fontId="17" fillId="0" borderId="0" xfId="5" applyFont="1" applyBorder="1"/>
    <xf numFmtId="0" fontId="7" fillId="0" borderId="0" xfId="5" applyFont="1" applyBorder="1"/>
    <xf numFmtId="0" fontId="15" fillId="0" borderId="0" xfId="5" applyFont="1" applyBorder="1"/>
    <xf numFmtId="0" fontId="7" fillId="0" borderId="0" xfId="5" applyFont="1" applyFill="1" applyBorder="1"/>
    <xf numFmtId="0" fontId="17" fillId="0" borderId="0" xfId="0" applyFont="1" applyBorder="1"/>
    <xf numFmtId="0" fontId="14" fillId="0" borderId="0" xfId="0" applyFont="1" applyBorder="1"/>
    <xf numFmtId="43" fontId="23" fillId="0" borderId="0" xfId="0" applyNumberFormat="1" applyFont="1" applyBorder="1"/>
    <xf numFmtId="44" fontId="0" fillId="0" borderId="0" xfId="0" applyNumberFormat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3" fontId="18" fillId="0" borderId="0" xfId="0" applyNumberFormat="1" applyFont="1" applyBorder="1"/>
    <xf numFmtId="43" fontId="23" fillId="0" borderId="0" xfId="1" applyFont="1" applyBorder="1"/>
    <xf numFmtId="43" fontId="24" fillId="0" borderId="8" xfId="1" applyFont="1" applyBorder="1"/>
    <xf numFmtId="43" fontId="25" fillId="0" borderId="8" xfId="1" applyFont="1" applyBorder="1"/>
    <xf numFmtId="0" fontId="20" fillId="0" borderId="5" xfId="0" applyFont="1" applyBorder="1" applyAlignment="1">
      <alignment horizontal="center"/>
    </xf>
  </cellXfs>
  <cellStyles count="6">
    <cellStyle name="Millares" xfId="1" builtinId="3"/>
    <cellStyle name="Millares 2" xfId="4"/>
    <cellStyle name="Moneda" xfId="2" builtinId="4"/>
    <cellStyle name="Normal" xfId="0" builtinId="0"/>
    <cellStyle name="Normal 2" xfId="3"/>
    <cellStyle name="Normal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1095375</xdr:colOff>
      <xdr:row>4</xdr:row>
      <xdr:rowOff>152401</xdr:rowOff>
    </xdr:to>
    <xdr:pic>
      <xdr:nvPicPr>
        <xdr:cNvPr id="2" name="1 Imagen" descr="LOGO NEGRO.JPG">
          <a:extLst>
            <a:ext uri="{FF2B5EF4-FFF2-40B4-BE49-F238E27FC236}">
              <a16:creationId xmlns="" xmlns:a16="http://schemas.microsoft.com/office/drawing/2014/main" id="{0638C852-7E99-4ADB-A93F-F440498F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09537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1095375</xdr:colOff>
      <xdr:row>4</xdr:row>
      <xdr:rowOff>47625</xdr:rowOff>
    </xdr:to>
    <xdr:pic>
      <xdr:nvPicPr>
        <xdr:cNvPr id="3" name="1 Imagen" descr="LOGO NEGRO.JPG">
          <a:extLst>
            <a:ext uri="{FF2B5EF4-FFF2-40B4-BE49-F238E27FC236}">
              <a16:creationId xmlns="" xmlns:a16="http://schemas.microsoft.com/office/drawing/2014/main" id="{F8E14376-619B-4DB6-9162-7317AB26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953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1095375</xdr:colOff>
      <xdr:row>4</xdr:row>
      <xdr:rowOff>152401</xdr:rowOff>
    </xdr:to>
    <xdr:pic>
      <xdr:nvPicPr>
        <xdr:cNvPr id="2" name="1 Imagen" descr="LOGO NEGRO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09537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1095375</xdr:colOff>
      <xdr:row>4</xdr:row>
      <xdr:rowOff>47625</xdr:rowOff>
    </xdr:to>
    <xdr:pic>
      <xdr:nvPicPr>
        <xdr:cNvPr id="3" name="1 Imagen" descr="LOGO NEGRO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953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6" workbookViewId="0">
      <selection activeCell="G39" sqref="G39"/>
    </sheetView>
  </sheetViews>
  <sheetFormatPr baseColWidth="10" defaultRowHeight="14.4" x14ac:dyDescent="0.3"/>
  <cols>
    <col min="1" max="1" width="23" customWidth="1"/>
    <col min="6" max="6" width="14.88671875" customWidth="1"/>
    <col min="7" max="7" width="18.6640625" customWidth="1"/>
  </cols>
  <sheetData>
    <row r="1" spans="1:7" ht="23.4" x14ac:dyDescent="0.45">
      <c r="B1" s="64" t="s">
        <v>79</v>
      </c>
      <c r="C1" s="65"/>
      <c r="F1" s="3"/>
      <c r="G1" s="3"/>
    </row>
    <row r="2" spans="1:7" ht="15.6" x14ac:dyDescent="0.3">
      <c r="B2" s="66" t="s">
        <v>13</v>
      </c>
      <c r="C2" s="66"/>
      <c r="F2" s="3"/>
      <c r="G2" s="3"/>
    </row>
    <row r="3" spans="1:7" ht="15.6" x14ac:dyDescent="0.3">
      <c r="B3" s="66" t="s">
        <v>14</v>
      </c>
      <c r="C3" s="66"/>
      <c r="F3" s="3"/>
      <c r="G3" s="3"/>
    </row>
    <row r="4" spans="1:7" ht="15.6" x14ac:dyDescent="0.3">
      <c r="B4" s="67" t="s">
        <v>80</v>
      </c>
      <c r="C4" s="68"/>
      <c r="F4" s="3"/>
      <c r="G4" s="3"/>
    </row>
    <row r="5" spans="1:7" ht="15.6" x14ac:dyDescent="0.3">
      <c r="C5" s="67" t="s">
        <v>16</v>
      </c>
      <c r="F5" s="3"/>
      <c r="G5" s="3"/>
    </row>
    <row r="6" spans="1:7" ht="16.2" thickBot="1" x14ac:dyDescent="0.35">
      <c r="A6" s="69" t="s">
        <v>15</v>
      </c>
      <c r="B6" s="70" t="s">
        <v>109</v>
      </c>
      <c r="C6" s="19"/>
      <c r="D6" s="19"/>
      <c r="E6" s="19"/>
      <c r="F6" s="71"/>
      <c r="G6" s="71"/>
    </row>
    <row r="7" spans="1:7" ht="15" thickTop="1" x14ac:dyDescent="0.3">
      <c r="A7" s="1" t="s">
        <v>81</v>
      </c>
      <c r="F7" s="3"/>
      <c r="G7" s="3"/>
    </row>
    <row r="8" spans="1:7" x14ac:dyDescent="0.3">
      <c r="F8" s="3"/>
      <c r="G8" s="3"/>
    </row>
    <row r="9" spans="1:7" ht="15" thickBot="1" x14ac:dyDescent="0.35">
      <c r="A9" s="12" t="s">
        <v>17</v>
      </c>
      <c r="C9" s="72"/>
      <c r="F9" s="3"/>
      <c r="G9" s="3"/>
    </row>
    <row r="10" spans="1:7" x14ac:dyDescent="0.3">
      <c r="A10" s="73" t="s">
        <v>82</v>
      </c>
      <c r="F10" s="3"/>
      <c r="G10" s="3">
        <f>'INF,22-23'!G10</f>
        <v>31180415.690000001</v>
      </c>
    </row>
    <row r="11" spans="1:7" x14ac:dyDescent="0.3">
      <c r="A11" s="73" t="s">
        <v>18</v>
      </c>
      <c r="F11" s="3"/>
      <c r="G11" s="3">
        <f>'INF,22-23'!G11</f>
        <v>26795917.509999998</v>
      </c>
    </row>
    <row r="12" spans="1:7" x14ac:dyDescent="0.3">
      <c r="A12" s="74" t="s">
        <v>83</v>
      </c>
      <c r="B12" s="75"/>
      <c r="C12" s="75"/>
      <c r="D12" s="75"/>
      <c r="E12" s="75"/>
      <c r="F12" s="76"/>
      <c r="G12" s="77">
        <f>SUM(G10:G11)</f>
        <v>57976333.200000003</v>
      </c>
    </row>
    <row r="13" spans="1:7" x14ac:dyDescent="0.3">
      <c r="A13" s="1"/>
      <c r="F13" s="3"/>
      <c r="G13" s="3"/>
    </row>
    <row r="14" spans="1:7" ht="15" thickBot="1" x14ac:dyDescent="0.35">
      <c r="A14" s="12" t="s">
        <v>84</v>
      </c>
      <c r="F14" s="3"/>
      <c r="G14" s="3"/>
    </row>
    <row r="15" spans="1:7" x14ac:dyDescent="0.3">
      <c r="A15" s="13"/>
      <c r="F15" s="3"/>
      <c r="G15" s="3"/>
    </row>
    <row r="16" spans="1:7" x14ac:dyDescent="0.3">
      <c r="A16" s="101" t="s">
        <v>85</v>
      </c>
      <c r="F16" s="3"/>
      <c r="G16" s="5">
        <f>'INF,22-23'!G15</f>
        <v>22309460.219999999</v>
      </c>
    </row>
    <row r="17" spans="1:7" x14ac:dyDescent="0.3">
      <c r="A17" s="22"/>
      <c r="F17" s="3"/>
      <c r="G17" s="3"/>
    </row>
    <row r="18" spans="1:7" x14ac:dyDescent="0.3">
      <c r="A18" s="102" t="s">
        <v>24</v>
      </c>
      <c r="F18" s="3"/>
      <c r="G18" s="5">
        <f>'INF,22-23'!G20</f>
        <v>5121963.8499999996</v>
      </c>
    </row>
    <row r="19" spans="1:7" x14ac:dyDescent="0.3">
      <c r="A19" s="22"/>
      <c r="F19" s="3"/>
      <c r="G19" s="3"/>
    </row>
    <row r="20" spans="1:7" x14ac:dyDescent="0.3">
      <c r="A20" s="103" t="s">
        <v>25</v>
      </c>
      <c r="F20" s="3"/>
      <c r="G20" s="5">
        <f>'INF,22-23'!G22</f>
        <v>7065659.6699999999</v>
      </c>
    </row>
    <row r="22" spans="1:7" x14ac:dyDescent="0.3">
      <c r="A22" s="101" t="s">
        <v>28</v>
      </c>
      <c r="F22" s="3"/>
      <c r="G22" s="5">
        <f>'INF,22-23'!G25</f>
        <v>1023491.65</v>
      </c>
    </row>
    <row r="24" spans="1:7" x14ac:dyDescent="0.3">
      <c r="A24" s="103" t="s">
        <v>33</v>
      </c>
      <c r="F24" s="3"/>
      <c r="G24" s="5">
        <f>'INF,22-23'!G31</f>
        <v>3855522.55</v>
      </c>
    </row>
    <row r="25" spans="1:7" x14ac:dyDescent="0.3">
      <c r="A25" s="24"/>
      <c r="F25" s="3"/>
      <c r="G25" s="3"/>
    </row>
    <row r="26" spans="1:7" x14ac:dyDescent="0.3">
      <c r="A26" s="103" t="s">
        <v>36</v>
      </c>
      <c r="F26" s="3"/>
      <c r="G26" s="5">
        <f>'INF,22-23'!G36</f>
        <v>549964.26</v>
      </c>
    </row>
    <row r="27" spans="1:7" x14ac:dyDescent="0.3">
      <c r="A27" s="22"/>
      <c r="F27" s="3"/>
      <c r="G27" s="3"/>
    </row>
    <row r="28" spans="1:7" x14ac:dyDescent="0.3">
      <c r="A28" s="103" t="s">
        <v>38</v>
      </c>
      <c r="F28" s="3"/>
      <c r="G28" s="5">
        <f>'INF,22-23'!G39</f>
        <v>1299072</v>
      </c>
    </row>
    <row r="29" spans="1:7" x14ac:dyDescent="0.3">
      <c r="A29" s="22"/>
      <c r="F29" s="3"/>
      <c r="G29" s="3"/>
    </row>
    <row r="30" spans="1:7" x14ac:dyDescent="0.3">
      <c r="A30" s="104" t="s">
        <v>41</v>
      </c>
      <c r="F30" s="3"/>
      <c r="G30" s="5">
        <f>'INF,22-23'!G42</f>
        <v>13494303.620000001</v>
      </c>
    </row>
    <row r="31" spans="1:7" x14ac:dyDescent="0.3">
      <c r="A31" s="22"/>
      <c r="F31" s="3"/>
      <c r="G31" s="3"/>
    </row>
    <row r="32" spans="1:7" x14ac:dyDescent="0.3">
      <c r="A32" s="103" t="s">
        <v>43</v>
      </c>
      <c r="F32" s="3"/>
      <c r="G32" s="5">
        <f>'INF,22-23'!G45</f>
        <v>2690171.2199999997</v>
      </c>
    </row>
    <row r="33" spans="1:7" x14ac:dyDescent="0.3">
      <c r="A33" s="24"/>
      <c r="F33" s="3"/>
      <c r="G33" s="3"/>
    </row>
    <row r="34" spans="1:7" x14ac:dyDescent="0.3">
      <c r="A34" s="105" t="s">
        <v>44</v>
      </c>
      <c r="F34" s="3"/>
      <c r="G34" s="5">
        <f>'INF,22-23'!G50</f>
        <v>1272254.9000000001</v>
      </c>
    </row>
    <row r="35" spans="1:7" x14ac:dyDescent="0.3">
      <c r="A35" s="24"/>
      <c r="F35" s="3"/>
      <c r="G35" s="3"/>
    </row>
    <row r="36" spans="1:7" x14ac:dyDescent="0.3">
      <c r="A36" s="104" t="s">
        <v>46</v>
      </c>
      <c r="F36" s="3"/>
      <c r="G36" s="5">
        <f>'INF,22-23'!G58</f>
        <v>71855</v>
      </c>
    </row>
    <row r="37" spans="1:7" x14ac:dyDescent="0.3">
      <c r="A37" s="104"/>
      <c r="F37" s="3"/>
      <c r="G37" s="5"/>
    </row>
    <row r="38" spans="1:7" x14ac:dyDescent="0.3">
      <c r="A38" s="22"/>
      <c r="F38" s="3"/>
      <c r="G38" s="3"/>
    </row>
    <row r="39" spans="1:7" x14ac:dyDescent="0.3">
      <c r="A39" s="78" t="s">
        <v>122</v>
      </c>
      <c r="B39" s="75"/>
      <c r="C39" s="75"/>
      <c r="D39" s="75"/>
      <c r="E39" s="75"/>
      <c r="F39" s="76"/>
      <c r="G39" s="77">
        <f>SUM(G16:G38)</f>
        <v>58753718.93999999</v>
      </c>
    </row>
    <row r="40" spans="1:7" x14ac:dyDescent="0.3">
      <c r="A40" s="6"/>
      <c r="B40" s="6"/>
      <c r="D40" s="6"/>
      <c r="F40" s="3"/>
      <c r="G40" s="3"/>
    </row>
    <row r="41" spans="1:7" x14ac:dyDescent="0.3">
      <c r="A41" s="106" t="s">
        <v>117</v>
      </c>
      <c r="B41" s="6"/>
      <c r="F41" s="3"/>
      <c r="G41" s="5">
        <f>'INF,22-23'!G62</f>
        <v>6769391.2700000005</v>
      </c>
    </row>
    <row r="42" spans="1:7" x14ac:dyDescent="0.3">
      <c r="A42" s="14"/>
      <c r="B42" s="6"/>
      <c r="F42" s="3"/>
      <c r="G42" s="3"/>
    </row>
    <row r="43" spans="1:7" x14ac:dyDescent="0.3">
      <c r="A43" s="106" t="s">
        <v>75</v>
      </c>
      <c r="F43" s="3"/>
      <c r="G43" s="5">
        <f>'INF,22-23'!G66</f>
        <v>2689394.21</v>
      </c>
    </row>
    <row r="44" spans="1:7" x14ac:dyDescent="0.3">
      <c r="A44" s="83"/>
      <c r="F44" s="3"/>
      <c r="G44" s="3"/>
    </row>
    <row r="45" spans="1:7" x14ac:dyDescent="0.3">
      <c r="A45" s="107" t="s">
        <v>92</v>
      </c>
      <c r="B45" s="6"/>
      <c r="F45" s="3"/>
      <c r="G45" s="5">
        <f>'INF,22-23'!G69</f>
        <v>903196.64999999991</v>
      </c>
    </row>
    <row r="46" spans="1:7" x14ac:dyDescent="0.3">
      <c r="A46" s="85"/>
      <c r="B46" s="6"/>
      <c r="F46" s="3"/>
      <c r="G46" s="3"/>
    </row>
    <row r="47" spans="1:7" x14ac:dyDescent="0.3">
      <c r="A47" s="87"/>
      <c r="F47" s="3"/>
      <c r="G47" s="3"/>
    </row>
    <row r="48" spans="1:7" ht="16.2" thickBot="1" x14ac:dyDescent="0.35">
      <c r="A48" s="1" t="s">
        <v>94</v>
      </c>
      <c r="F48" s="3"/>
      <c r="G48" s="115">
        <f>G12-G39-G41-G43-G45</f>
        <v>-11139367.869999988</v>
      </c>
    </row>
    <row r="49" spans="5:7" ht="15" thickTop="1" x14ac:dyDescent="0.3">
      <c r="F49" s="3"/>
      <c r="G49" s="3"/>
    </row>
    <row r="50" spans="5:7" x14ac:dyDescent="0.3">
      <c r="E50" s="88" t="s">
        <v>95</v>
      </c>
      <c r="F50" s="47"/>
      <c r="G50" s="89">
        <v>11706657.369999999</v>
      </c>
    </row>
    <row r="51" spans="5:7" x14ac:dyDescent="0.3">
      <c r="E51" s="13"/>
      <c r="F51" s="10"/>
      <c r="G51" s="16"/>
    </row>
    <row r="53" spans="5:7" ht="16.2" thickBot="1" x14ac:dyDescent="0.35">
      <c r="E53" s="12" t="s">
        <v>121</v>
      </c>
      <c r="F53" s="56"/>
      <c r="G53" s="90">
        <f>G48+G50</f>
        <v>567289.50000001118</v>
      </c>
    </row>
    <row r="54" spans="5:7" x14ac:dyDescent="0.3">
      <c r="E54" s="13"/>
      <c r="F54" s="10"/>
      <c r="G54" s="16"/>
    </row>
    <row r="55" spans="5:7" x14ac:dyDescent="0.3">
      <c r="E55" s="13"/>
      <c r="F55" s="10"/>
      <c r="G55" s="16"/>
    </row>
    <row r="56" spans="5:7" x14ac:dyDescent="0.3">
      <c r="F56" s="3"/>
      <c r="G56" s="3"/>
    </row>
  </sheetData>
  <pageMargins left="0.70866141732283472" right="0.70866141732283472" top="0.38" bottom="0.32" header="0.31496062992125984" footer="0.28999999999999998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52" workbookViewId="0">
      <selection activeCell="G78" sqref="G78"/>
    </sheetView>
  </sheetViews>
  <sheetFormatPr baseColWidth="10" defaultRowHeight="14.4" x14ac:dyDescent="0.3"/>
  <cols>
    <col min="1" max="1" width="23" customWidth="1"/>
    <col min="6" max="6" width="14.88671875" customWidth="1"/>
    <col min="7" max="7" width="18.6640625" customWidth="1"/>
    <col min="9" max="9" width="14.109375" bestFit="1" customWidth="1"/>
  </cols>
  <sheetData>
    <row r="1" spans="1:7" ht="23.4" x14ac:dyDescent="0.45">
      <c r="B1" s="64" t="s">
        <v>79</v>
      </c>
      <c r="C1" s="65"/>
      <c r="F1" s="3"/>
      <c r="G1" s="3"/>
    </row>
    <row r="2" spans="1:7" ht="15.6" x14ac:dyDescent="0.3">
      <c r="B2" s="66" t="s">
        <v>13</v>
      </c>
      <c r="C2" s="66"/>
      <c r="F2" s="3"/>
      <c r="G2" s="3"/>
    </row>
    <row r="3" spans="1:7" ht="15.6" x14ac:dyDescent="0.3">
      <c r="B3" s="66" t="s">
        <v>14</v>
      </c>
      <c r="C3" s="66"/>
      <c r="F3" s="3"/>
      <c r="G3" s="3"/>
    </row>
    <row r="4" spans="1:7" ht="15.6" x14ac:dyDescent="0.3">
      <c r="B4" s="67" t="s">
        <v>80</v>
      </c>
      <c r="C4" s="68"/>
      <c r="F4" s="3"/>
      <c r="G4" s="3"/>
    </row>
    <row r="5" spans="1:7" ht="15.6" x14ac:dyDescent="0.3">
      <c r="C5" s="67" t="s">
        <v>16</v>
      </c>
      <c r="F5" s="3"/>
      <c r="G5" s="3"/>
    </row>
    <row r="6" spans="1:7" ht="16.2" thickBot="1" x14ac:dyDescent="0.35">
      <c r="A6" s="69" t="s">
        <v>15</v>
      </c>
      <c r="B6" s="70" t="s">
        <v>109</v>
      </c>
      <c r="C6" s="19"/>
      <c r="D6" s="19"/>
      <c r="E6" s="19"/>
      <c r="F6" s="71"/>
      <c r="G6" s="71"/>
    </row>
    <row r="7" spans="1:7" ht="15" thickTop="1" x14ac:dyDescent="0.3">
      <c r="A7" s="1" t="s">
        <v>81</v>
      </c>
      <c r="F7" s="3"/>
      <c r="G7" s="3"/>
    </row>
    <row r="8" spans="1:7" x14ac:dyDescent="0.3">
      <c r="F8" s="3"/>
      <c r="G8" s="3"/>
    </row>
    <row r="9" spans="1:7" ht="15" thickBot="1" x14ac:dyDescent="0.35">
      <c r="A9" s="12" t="s">
        <v>17</v>
      </c>
      <c r="C9" s="72"/>
      <c r="F9" s="3"/>
      <c r="G9" s="3"/>
    </row>
    <row r="10" spans="1:7" x14ac:dyDescent="0.3">
      <c r="A10" s="73" t="s">
        <v>82</v>
      </c>
      <c r="F10" s="3"/>
      <c r="G10" s="3">
        <f>'INFORME 2022-2023'!N10</f>
        <v>31180415.690000001</v>
      </c>
    </row>
    <row r="11" spans="1:7" x14ac:dyDescent="0.3">
      <c r="A11" s="73" t="s">
        <v>18</v>
      </c>
      <c r="F11" s="3"/>
      <c r="G11" s="3">
        <f>'INFORME 2022-2023'!N11</f>
        <v>26795917.509999998</v>
      </c>
    </row>
    <row r="12" spans="1:7" x14ac:dyDescent="0.3">
      <c r="A12" s="74" t="s">
        <v>83</v>
      </c>
      <c r="B12" s="75"/>
      <c r="C12" s="75"/>
      <c r="D12" s="75"/>
      <c r="E12" s="75"/>
      <c r="F12" s="76"/>
      <c r="G12" s="77">
        <f>SUM(G10:G11)</f>
        <v>57976333.200000003</v>
      </c>
    </row>
    <row r="13" spans="1:7" x14ac:dyDescent="0.3">
      <c r="A13" s="1"/>
      <c r="F13" s="3"/>
      <c r="G13" s="3"/>
    </row>
    <row r="14" spans="1:7" x14ac:dyDescent="0.3">
      <c r="A14" s="13" t="s">
        <v>84</v>
      </c>
      <c r="F14" s="3"/>
      <c r="G14" s="3"/>
    </row>
    <row r="15" spans="1:7" x14ac:dyDescent="0.3">
      <c r="A15" s="21" t="s">
        <v>85</v>
      </c>
      <c r="F15" s="3"/>
      <c r="G15" s="5">
        <f>SUM(F16:F19)</f>
        <v>22309460.219999999</v>
      </c>
    </row>
    <row r="16" spans="1:7" x14ac:dyDescent="0.3">
      <c r="A16" s="22" t="s">
        <v>21</v>
      </c>
      <c r="F16" s="3">
        <f>'INFORME 2022-2023'!N18</f>
        <v>20855794.859999999</v>
      </c>
      <c r="G16" s="3"/>
    </row>
    <row r="17" spans="1:7" x14ac:dyDescent="0.3">
      <c r="A17" s="22" t="s">
        <v>22</v>
      </c>
      <c r="F17" s="3">
        <f>'INFORME 2022-2023'!N19</f>
        <v>1319480.8799999999</v>
      </c>
      <c r="G17" s="3"/>
    </row>
    <row r="18" spans="1:7" x14ac:dyDescent="0.3">
      <c r="A18" s="22" t="s">
        <v>59</v>
      </c>
      <c r="F18" s="3">
        <f>'INFORME 2022-2023'!N20</f>
        <v>65805.48</v>
      </c>
      <c r="G18" s="3"/>
    </row>
    <row r="19" spans="1:7" x14ac:dyDescent="0.3">
      <c r="A19" s="22" t="s">
        <v>86</v>
      </c>
      <c r="F19" s="3">
        <f>'INFORME 2022-2023'!N21</f>
        <v>68379</v>
      </c>
      <c r="G19" s="3"/>
    </row>
    <row r="20" spans="1:7" x14ac:dyDescent="0.3">
      <c r="A20" s="23" t="s">
        <v>24</v>
      </c>
      <c r="F20" s="3"/>
      <c r="G20" s="5">
        <f>F21</f>
        <v>5121963.8499999996</v>
      </c>
    </row>
    <row r="21" spans="1:7" x14ac:dyDescent="0.3">
      <c r="A21" s="24" t="s">
        <v>87</v>
      </c>
      <c r="F21" s="3">
        <f>'INFORME 2022-2023'!N25</f>
        <v>5121963.8499999996</v>
      </c>
      <c r="G21" s="3"/>
    </row>
    <row r="22" spans="1:7" x14ac:dyDescent="0.3">
      <c r="A22" s="25" t="s">
        <v>25</v>
      </c>
      <c r="F22" s="3"/>
      <c r="G22" s="5">
        <f>SUM(F23:F24)</f>
        <v>7065659.6699999999</v>
      </c>
    </row>
    <row r="23" spans="1:7" x14ac:dyDescent="0.3">
      <c r="A23" s="24" t="s">
        <v>26</v>
      </c>
      <c r="F23" s="3">
        <f>'INFORME 2022-2023'!N28</f>
        <v>5356772.82</v>
      </c>
      <c r="G23" s="3"/>
    </row>
    <row r="24" spans="1:7" x14ac:dyDescent="0.3">
      <c r="A24" s="24" t="s">
        <v>27</v>
      </c>
      <c r="F24" s="3">
        <f>'INFORME 2022-2023'!N29</f>
        <v>1708886.85</v>
      </c>
      <c r="G24" s="3"/>
    </row>
    <row r="25" spans="1:7" x14ac:dyDescent="0.3">
      <c r="A25" s="21" t="s">
        <v>28</v>
      </c>
      <c r="F25" s="3"/>
      <c r="G25" s="5">
        <f>SUM(F26:F30)</f>
        <v>1023491.65</v>
      </c>
    </row>
    <row r="26" spans="1:7" x14ac:dyDescent="0.3">
      <c r="A26" s="22" t="s">
        <v>29</v>
      </c>
      <c r="F26" s="3">
        <f>'INFORME 2022-2023'!N32</f>
        <v>0</v>
      </c>
      <c r="G26" s="3"/>
    </row>
    <row r="27" spans="1:7" x14ac:dyDescent="0.3">
      <c r="A27" s="22" t="s">
        <v>30</v>
      </c>
      <c r="F27" s="3">
        <f>'INFORME 2022-2023'!N33</f>
        <v>542602.5</v>
      </c>
      <c r="G27" s="3"/>
    </row>
    <row r="28" spans="1:7" x14ac:dyDescent="0.3">
      <c r="A28" s="22" t="s">
        <v>31</v>
      </c>
      <c r="F28" s="3">
        <f>'INFORME 2022-2023'!N34</f>
        <v>64668</v>
      </c>
      <c r="G28" s="3"/>
    </row>
    <row r="29" spans="1:7" x14ac:dyDescent="0.3">
      <c r="A29" s="22" t="s">
        <v>32</v>
      </c>
      <c r="F29" s="3">
        <f>'INFORME 2022-2023'!N35</f>
        <v>220213.15</v>
      </c>
      <c r="G29" s="3"/>
    </row>
    <row r="30" spans="1:7" x14ac:dyDescent="0.3">
      <c r="A30" s="22" t="s">
        <v>88</v>
      </c>
      <c r="F30" s="3">
        <f>'INFORME 2022-2023'!N36</f>
        <v>196008</v>
      </c>
      <c r="G30" s="3"/>
    </row>
    <row r="31" spans="1:7" x14ac:dyDescent="0.3">
      <c r="A31" s="25" t="s">
        <v>33</v>
      </c>
      <c r="F31" s="3"/>
      <c r="G31" s="5">
        <f>SUM(F32:F35)</f>
        <v>3855522.55</v>
      </c>
    </row>
    <row r="32" spans="1:7" x14ac:dyDescent="0.3">
      <c r="A32" s="24" t="s">
        <v>34</v>
      </c>
      <c r="F32" s="3">
        <f>'INFORME 2022-2023'!N39</f>
        <v>2893560.32</v>
      </c>
      <c r="G32" s="3"/>
    </row>
    <row r="33" spans="1:7" x14ac:dyDescent="0.3">
      <c r="A33" s="50" t="s">
        <v>105</v>
      </c>
      <c r="F33" s="3">
        <f>'INFORME 2022-2023'!N40</f>
        <v>187889.9</v>
      </c>
      <c r="G33" s="3"/>
    </row>
    <row r="34" spans="1:7" x14ac:dyDescent="0.3">
      <c r="A34" s="24" t="s">
        <v>97</v>
      </c>
      <c r="F34" s="3">
        <f>'INFORME 2022-2023'!N41</f>
        <v>166999</v>
      </c>
      <c r="G34" s="3"/>
    </row>
    <row r="35" spans="1:7" x14ac:dyDescent="0.3">
      <c r="A35" s="24" t="s">
        <v>35</v>
      </c>
      <c r="F35" s="3">
        <f>'INFORME 2022-2023'!N42</f>
        <v>607073.33000000007</v>
      </c>
      <c r="G35" s="3"/>
    </row>
    <row r="36" spans="1:7" x14ac:dyDescent="0.3">
      <c r="A36" s="25" t="s">
        <v>36</v>
      </c>
      <c r="F36" s="3"/>
      <c r="G36" s="5">
        <f>SUM(F37:F38)</f>
        <v>549964.26</v>
      </c>
    </row>
    <row r="37" spans="1:7" x14ac:dyDescent="0.3">
      <c r="A37" s="24" t="s">
        <v>66</v>
      </c>
      <c r="F37" s="3">
        <f>'INFORME 2022-2023'!N45</f>
        <v>302525.5</v>
      </c>
      <c r="G37" s="3"/>
    </row>
    <row r="38" spans="1:7" x14ac:dyDescent="0.3">
      <c r="A38" s="24" t="s">
        <v>37</v>
      </c>
      <c r="F38" s="3">
        <f>'INFORME 2022-2023'!N46</f>
        <v>247438.76</v>
      </c>
      <c r="G38" s="3"/>
    </row>
    <row r="39" spans="1:7" x14ac:dyDescent="0.3">
      <c r="A39" s="25" t="s">
        <v>38</v>
      </c>
      <c r="F39" s="3"/>
      <c r="G39" s="5">
        <f>SUM(F40:F41)</f>
        <v>1299072</v>
      </c>
    </row>
    <row r="40" spans="1:7" x14ac:dyDescent="0.3">
      <c r="A40" s="24" t="s">
        <v>39</v>
      </c>
      <c r="F40" s="3">
        <f>'INFORME 2022-2023'!N49</f>
        <v>265750</v>
      </c>
      <c r="G40" s="3"/>
    </row>
    <row r="41" spans="1:7" x14ac:dyDescent="0.3">
      <c r="A41" s="24" t="s">
        <v>40</v>
      </c>
      <c r="F41" s="3">
        <f>'INFORME 2022-2023'!N50</f>
        <v>1033322</v>
      </c>
      <c r="G41" s="3"/>
    </row>
    <row r="42" spans="1:7" x14ac:dyDescent="0.3">
      <c r="A42" s="20" t="s">
        <v>41</v>
      </c>
      <c r="F42" s="3"/>
      <c r="G42" s="5">
        <f>SUM(F43:F44)</f>
        <v>13494303.620000001</v>
      </c>
    </row>
    <row r="43" spans="1:7" x14ac:dyDescent="0.3">
      <c r="A43" s="22" t="s">
        <v>119</v>
      </c>
      <c r="F43" s="3">
        <f>'INFORME 2022-2023'!N53</f>
        <v>9696034.0300000012</v>
      </c>
      <c r="G43" s="3"/>
    </row>
    <row r="44" spans="1:7" x14ac:dyDescent="0.3">
      <c r="A44" s="22" t="s">
        <v>42</v>
      </c>
      <c r="F44" s="3">
        <f>'INFORME 2022-2023'!N54</f>
        <v>3798269.59</v>
      </c>
      <c r="G44" s="3"/>
    </row>
    <row r="45" spans="1:7" x14ac:dyDescent="0.3">
      <c r="A45" s="25" t="s">
        <v>43</v>
      </c>
      <c r="F45" s="3"/>
      <c r="G45" s="5">
        <f>SUM(F46:F49)</f>
        <v>2690171.2199999997</v>
      </c>
    </row>
    <row r="46" spans="1:7" x14ac:dyDescent="0.3">
      <c r="A46" s="24" t="s">
        <v>111</v>
      </c>
      <c r="F46" s="3">
        <f>'INFORME 2022-2023'!N57</f>
        <v>855064.98</v>
      </c>
      <c r="G46" s="3"/>
    </row>
    <row r="47" spans="1:7" x14ac:dyDescent="0.3">
      <c r="A47" s="24" t="s">
        <v>113</v>
      </c>
      <c r="F47" s="3">
        <f>'INFORME 2022-2023'!N58</f>
        <v>1745606.24</v>
      </c>
      <c r="G47" s="3"/>
    </row>
    <row r="48" spans="1:7" x14ac:dyDescent="0.3">
      <c r="A48" s="24" t="s">
        <v>115</v>
      </c>
      <c r="F48" s="30">
        <f>'INFORME 2022-2023'!N59</f>
        <v>89500</v>
      </c>
      <c r="G48" s="3"/>
    </row>
    <row r="49" spans="1:7" x14ac:dyDescent="0.3">
      <c r="A49" s="53" t="s">
        <v>120</v>
      </c>
      <c r="F49" s="30">
        <f>'INFORME 2022-2023'!N60</f>
        <v>0</v>
      </c>
      <c r="G49" s="3"/>
    </row>
    <row r="50" spans="1:7" x14ac:dyDescent="0.3">
      <c r="A50" s="26" t="s">
        <v>44</v>
      </c>
      <c r="F50" s="3"/>
      <c r="G50" s="5">
        <f>SUM(F51:F57)</f>
        <v>1272254.9000000001</v>
      </c>
    </row>
    <row r="51" spans="1:7" x14ac:dyDescent="0.3">
      <c r="A51" s="27" t="s">
        <v>89</v>
      </c>
      <c r="F51" s="3">
        <f>'INFORME 2022-2023'!N63</f>
        <v>0</v>
      </c>
      <c r="G51" s="3"/>
    </row>
    <row r="52" spans="1:7" x14ac:dyDescent="0.3">
      <c r="A52" s="27" t="s">
        <v>72</v>
      </c>
      <c r="F52" s="3">
        <f>'INFORME 2022-2023'!N64</f>
        <v>118823.56999999999</v>
      </c>
      <c r="G52" s="3"/>
    </row>
    <row r="53" spans="1:7" x14ac:dyDescent="0.3">
      <c r="A53" s="27" t="s">
        <v>101</v>
      </c>
      <c r="F53" s="3">
        <f>'INFORME 2022-2023'!N65</f>
        <v>1079729.96</v>
      </c>
      <c r="G53" s="3"/>
    </row>
    <row r="54" spans="1:7" x14ac:dyDescent="0.3">
      <c r="A54" s="27" t="s">
        <v>102</v>
      </c>
      <c r="F54" s="3">
        <f>'INFORME 2022-2023'!N66</f>
        <v>0</v>
      </c>
      <c r="G54" s="3"/>
    </row>
    <row r="55" spans="1:7" x14ac:dyDescent="0.3">
      <c r="A55" s="9" t="s">
        <v>107</v>
      </c>
      <c r="F55" s="3">
        <f>'INFORME 2022-2023'!N67</f>
        <v>2201.37</v>
      </c>
      <c r="G55" s="3"/>
    </row>
    <row r="56" spans="1:7" x14ac:dyDescent="0.3">
      <c r="A56" s="27" t="s">
        <v>103</v>
      </c>
      <c r="F56" s="3">
        <f>'INFORME 2022-2023'!N68</f>
        <v>0</v>
      </c>
      <c r="G56" s="3"/>
    </row>
    <row r="57" spans="1:7" x14ac:dyDescent="0.3">
      <c r="A57" s="43" t="s">
        <v>106</v>
      </c>
      <c r="F57" s="3">
        <f>'INFORME 2022-2023'!N69</f>
        <v>71500</v>
      </c>
      <c r="G57" s="3"/>
    </row>
    <row r="58" spans="1:7" x14ac:dyDescent="0.3">
      <c r="A58" s="20" t="s">
        <v>46</v>
      </c>
      <c r="F58" s="3"/>
      <c r="G58" s="5">
        <f>F59</f>
        <v>71855</v>
      </c>
    </row>
    <row r="59" spans="1:7" x14ac:dyDescent="0.3">
      <c r="A59" s="22" t="s">
        <v>90</v>
      </c>
      <c r="F59" s="3">
        <f>'INFORME 2022-2023'!N73</f>
        <v>71855</v>
      </c>
      <c r="G59" s="3"/>
    </row>
    <row r="60" spans="1:7" x14ac:dyDescent="0.3">
      <c r="A60" s="78" t="s">
        <v>122</v>
      </c>
      <c r="B60" s="75"/>
      <c r="C60" s="75"/>
      <c r="D60" s="75"/>
      <c r="E60" s="75"/>
      <c r="F60" s="76"/>
      <c r="G60" s="77">
        <f>SUM(G15:G59)</f>
        <v>58753718.93999999</v>
      </c>
    </row>
    <row r="61" spans="1:7" x14ac:dyDescent="0.3">
      <c r="A61" s="6"/>
      <c r="B61" s="6"/>
      <c r="D61" s="6"/>
      <c r="F61" s="3"/>
      <c r="G61" s="3"/>
    </row>
    <row r="62" spans="1:7" ht="15" thickBot="1" x14ac:dyDescent="0.35">
      <c r="A62" s="79" t="s">
        <v>117</v>
      </c>
      <c r="B62" s="6"/>
      <c r="F62" s="3"/>
      <c r="G62" s="5">
        <f>SUM(F63:F65)</f>
        <v>6769391.2700000005</v>
      </c>
    </row>
    <row r="63" spans="1:7" x14ac:dyDescent="0.3">
      <c r="A63" s="14" t="s">
        <v>47</v>
      </c>
      <c r="B63" s="6"/>
      <c r="F63" s="3">
        <f>'INFORME 2022-2023'!N76</f>
        <v>52450.5</v>
      </c>
      <c r="G63" s="3"/>
    </row>
    <row r="64" spans="1:7" x14ac:dyDescent="0.3">
      <c r="A64" s="80" t="s">
        <v>48</v>
      </c>
      <c r="F64" s="81">
        <f>'INFORME 2022-2023'!N77</f>
        <v>1428332.32</v>
      </c>
      <c r="G64" s="3"/>
    </row>
    <row r="65" spans="1:9" x14ac:dyDescent="0.3">
      <c r="A65" s="82" t="s">
        <v>91</v>
      </c>
      <c r="F65" s="3">
        <f>'INFORME 2022-2023'!N78</f>
        <v>5288608.45</v>
      </c>
      <c r="G65" s="3"/>
    </row>
    <row r="66" spans="1:9" ht="15" thickBot="1" x14ac:dyDescent="0.35">
      <c r="A66" s="79" t="s">
        <v>75</v>
      </c>
      <c r="F66" s="3"/>
      <c r="G66" s="5">
        <f>SUM(F67:F68)</f>
        <v>2689394.21</v>
      </c>
    </row>
    <row r="67" spans="1:9" x14ac:dyDescent="0.3">
      <c r="A67" s="83" t="s">
        <v>75</v>
      </c>
      <c r="F67" s="3">
        <f>'INFORME 2022-2023'!N82</f>
        <v>2689394.21</v>
      </c>
      <c r="G67" s="3"/>
      <c r="I67" s="30"/>
    </row>
    <row r="68" spans="1:9" x14ac:dyDescent="0.3">
      <c r="A68" s="83"/>
      <c r="F68" s="3"/>
      <c r="G68" s="3"/>
      <c r="I68" s="3"/>
    </row>
    <row r="69" spans="1:9" ht="15" thickBot="1" x14ac:dyDescent="0.35">
      <c r="A69" s="84" t="s">
        <v>92</v>
      </c>
      <c r="B69" s="6"/>
      <c r="F69" s="3"/>
      <c r="G69" s="5">
        <f>SUM(F70:F71)</f>
        <v>903196.64999999991</v>
      </c>
    </row>
    <row r="70" spans="1:9" x14ac:dyDescent="0.3">
      <c r="A70" s="85" t="s">
        <v>93</v>
      </c>
      <c r="B70" s="6"/>
      <c r="F70" s="3">
        <f>'INFORME 2022-2023'!N85</f>
        <v>827484.66999999993</v>
      </c>
      <c r="G70" s="3"/>
    </row>
    <row r="71" spans="1:9" x14ac:dyDescent="0.3">
      <c r="A71" s="86" t="s">
        <v>77</v>
      </c>
      <c r="F71" s="3">
        <f>'INFORME 2022-2023'!N86</f>
        <v>75711.98</v>
      </c>
      <c r="G71" s="3"/>
    </row>
    <row r="72" spans="1:9" x14ac:dyDescent="0.3">
      <c r="A72" s="87"/>
      <c r="F72" s="3"/>
      <c r="G72" s="3"/>
    </row>
    <row r="73" spans="1:9" ht="16.2" thickBot="1" x14ac:dyDescent="0.35">
      <c r="A73" s="1" t="s">
        <v>94</v>
      </c>
      <c r="F73" s="3"/>
      <c r="G73" s="114">
        <f>G12-G60-G62-G66-G69</f>
        <v>-11139367.869999988</v>
      </c>
    </row>
    <row r="74" spans="1:9" ht="15" thickTop="1" x14ac:dyDescent="0.3">
      <c r="F74" s="3"/>
      <c r="G74" s="3"/>
    </row>
    <row r="75" spans="1:9" x14ac:dyDescent="0.3">
      <c r="A75" s="30"/>
      <c r="E75" s="88" t="s">
        <v>95</v>
      </c>
      <c r="F75" s="47"/>
      <c r="G75" s="89">
        <v>11706657.369999999</v>
      </c>
    </row>
    <row r="76" spans="1:9" x14ac:dyDescent="0.3">
      <c r="E76" s="13"/>
      <c r="F76" s="10"/>
      <c r="G76" s="16"/>
    </row>
    <row r="78" spans="1:9" ht="16.2" thickBot="1" x14ac:dyDescent="0.35">
      <c r="E78" s="12" t="s">
        <v>121</v>
      </c>
      <c r="F78" s="56"/>
      <c r="G78" s="90">
        <f>G73+G75</f>
        <v>567289.50000001118</v>
      </c>
    </row>
    <row r="79" spans="1:9" x14ac:dyDescent="0.3">
      <c r="E79" s="13"/>
      <c r="F79" s="10"/>
      <c r="G79" s="16"/>
    </row>
    <row r="80" spans="1:9" x14ac:dyDescent="0.3">
      <c r="E80" s="13"/>
      <c r="F80" s="10"/>
      <c r="G80" s="16"/>
    </row>
    <row r="81" spans="6:7" x14ac:dyDescent="0.3">
      <c r="F81" s="3"/>
      <c r="G81" s="3"/>
    </row>
  </sheetData>
  <pageMargins left="0.70866141732283472" right="0.70866141732283472" top="0.38" bottom="0.32" header="0.31496062992125984" footer="0.28999999999999998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A67" zoomScaleNormal="100" workbookViewId="0">
      <pane xSplit="1" topLeftCell="E1" activePane="topRight" state="frozen"/>
      <selection activeCell="A2" sqref="A2"/>
      <selection pane="topRight" activeCell="K12" sqref="K12"/>
    </sheetView>
  </sheetViews>
  <sheetFormatPr baseColWidth="10" defaultRowHeight="14.4" x14ac:dyDescent="0.3"/>
  <cols>
    <col min="1" max="1" width="31.44140625" customWidth="1"/>
    <col min="2" max="2" width="15.6640625" customWidth="1"/>
    <col min="3" max="3" width="15.5546875" customWidth="1"/>
    <col min="4" max="5" width="15.44140625" customWidth="1"/>
    <col min="6" max="6" width="15.88671875" customWidth="1"/>
    <col min="7" max="7" width="16" customWidth="1"/>
    <col min="8" max="8" width="15.88671875" customWidth="1"/>
    <col min="9" max="9" width="13" customWidth="1"/>
    <col min="10" max="10" width="14" customWidth="1"/>
    <col min="11" max="11" width="14.109375" customWidth="1"/>
    <col min="12" max="12" width="14" customWidth="1"/>
    <col min="13" max="13" width="13.88671875" customWidth="1"/>
    <col min="14" max="14" width="18" customWidth="1"/>
    <col min="16" max="16" width="15.5546875" style="3" customWidth="1"/>
  </cols>
  <sheetData>
    <row r="1" spans="1:16" ht="21" x14ac:dyDescent="0.4">
      <c r="F1" s="28" t="s">
        <v>108</v>
      </c>
    </row>
    <row r="2" spans="1:16" ht="15.6" x14ac:dyDescent="0.3">
      <c r="F2" s="29" t="s">
        <v>50</v>
      </c>
    </row>
    <row r="3" spans="1:16" ht="15.6" x14ac:dyDescent="0.3">
      <c r="F3" s="29" t="s">
        <v>51</v>
      </c>
    </row>
    <row r="4" spans="1:16" ht="15.6" x14ac:dyDescent="0.3">
      <c r="C4" s="30"/>
      <c r="G4" s="29" t="s">
        <v>52</v>
      </c>
    </row>
    <row r="5" spans="1:16" ht="15.6" x14ac:dyDescent="0.3">
      <c r="C5" s="30"/>
      <c r="G5" s="31" t="s">
        <v>53</v>
      </c>
    </row>
    <row r="6" spans="1:16" ht="16.2" thickBot="1" x14ac:dyDescent="0.35">
      <c r="A6" s="11"/>
      <c r="B6" s="32"/>
      <c r="C6" s="11"/>
      <c r="D6" s="32"/>
      <c r="F6" s="11"/>
      <c r="G6" s="11"/>
    </row>
    <row r="7" spans="1:16" s="2" customFormat="1" ht="15" thickBot="1" x14ac:dyDescent="0.35">
      <c r="A7" s="33" t="s">
        <v>54</v>
      </c>
      <c r="B7" s="33" t="s">
        <v>9</v>
      </c>
      <c r="C7" s="33" t="s">
        <v>10</v>
      </c>
      <c r="D7" s="33" t="s">
        <v>11</v>
      </c>
      <c r="E7" s="33" t="s">
        <v>12</v>
      </c>
      <c r="F7" s="33" t="s">
        <v>1</v>
      </c>
      <c r="G7" s="33" t="s">
        <v>2</v>
      </c>
      <c r="H7" s="33" t="s">
        <v>3</v>
      </c>
      <c r="I7" s="33" t="s">
        <v>4</v>
      </c>
      <c r="J7" s="33" t="s">
        <v>5</v>
      </c>
      <c r="K7" s="116" t="s">
        <v>6</v>
      </c>
      <c r="L7" s="33" t="s">
        <v>7</v>
      </c>
      <c r="M7" s="33" t="s">
        <v>8</v>
      </c>
      <c r="N7" s="33" t="s">
        <v>0</v>
      </c>
      <c r="P7" s="4"/>
    </row>
    <row r="8" spans="1:16" s="2" customFormat="1" x14ac:dyDescent="0.3">
      <c r="A8" s="7"/>
      <c r="B8" s="8"/>
      <c r="C8" s="7"/>
      <c r="D8" s="7"/>
      <c r="E8" s="7"/>
      <c r="F8" s="7"/>
      <c r="G8" s="7"/>
      <c r="H8" s="8"/>
      <c r="I8" s="7"/>
      <c r="J8" s="7"/>
      <c r="K8" s="7"/>
      <c r="L8" s="7"/>
      <c r="M8" s="7"/>
      <c r="N8" s="7"/>
      <c r="P8" s="4"/>
    </row>
    <row r="9" spans="1:16" ht="16.2" thickBot="1" x14ac:dyDescent="0.35">
      <c r="A9" s="32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6" x14ac:dyDescent="0.3">
      <c r="A10" s="34" t="s">
        <v>55</v>
      </c>
      <c r="B10" s="10">
        <v>2404266.38</v>
      </c>
      <c r="C10" s="10">
        <v>2584990.9700000002</v>
      </c>
      <c r="D10" s="10">
        <v>2184548.09</v>
      </c>
      <c r="E10" s="10">
        <v>2794099.54</v>
      </c>
      <c r="F10" s="10">
        <v>2732936.64</v>
      </c>
      <c r="G10" s="10">
        <v>2345518.65</v>
      </c>
      <c r="H10" s="10">
        <v>2750990.49</v>
      </c>
      <c r="I10" s="10">
        <v>2580633.0299999998</v>
      </c>
      <c r="J10" s="10">
        <v>3027872.29</v>
      </c>
      <c r="K10" s="10">
        <v>2743193.82</v>
      </c>
      <c r="L10" s="10">
        <v>2746330.72</v>
      </c>
      <c r="M10" s="10">
        <v>2285035.0699999998</v>
      </c>
      <c r="N10" s="35">
        <f>SUM(B10:M10)</f>
        <v>31180415.690000001</v>
      </c>
    </row>
    <row r="11" spans="1:16" x14ac:dyDescent="0.3">
      <c r="A11" s="6" t="s">
        <v>18</v>
      </c>
      <c r="B11" s="10">
        <v>2038015.87</v>
      </c>
      <c r="C11" s="17">
        <v>1932722.96</v>
      </c>
      <c r="D11" s="10">
        <v>1372924.64</v>
      </c>
      <c r="E11" s="10">
        <v>2393011.5299999998</v>
      </c>
      <c r="F11" s="10">
        <v>2006165.04</v>
      </c>
      <c r="G11" s="10">
        <v>2457951.34</v>
      </c>
      <c r="H11" s="10">
        <v>3530366.34</v>
      </c>
      <c r="I11" s="10">
        <v>2771931.56</v>
      </c>
      <c r="J11" s="10">
        <v>2620444.21</v>
      </c>
      <c r="K11" s="10">
        <v>2232378.92</v>
      </c>
      <c r="L11" s="10">
        <v>1608414.05</v>
      </c>
      <c r="M11" s="17">
        <v>1831591.05</v>
      </c>
      <c r="N11" s="35">
        <f>SUM(B11:M11)</f>
        <v>26795917.509999998</v>
      </c>
    </row>
    <row r="12" spans="1:16" x14ac:dyDescent="0.3">
      <c r="A12" s="6"/>
      <c r="B12" s="10"/>
      <c r="C12" s="10"/>
      <c r="D12" s="6"/>
      <c r="E12" s="10"/>
      <c r="F12" s="10"/>
      <c r="G12" s="17"/>
      <c r="H12" s="10"/>
      <c r="I12" s="10"/>
      <c r="J12" s="6"/>
      <c r="K12" s="10"/>
      <c r="L12" s="10"/>
      <c r="M12" s="17"/>
      <c r="N12" s="35">
        <f>SUM(H12:M12)</f>
        <v>0</v>
      </c>
    </row>
    <row r="13" spans="1:16" ht="15" thickBot="1" x14ac:dyDescent="0.35">
      <c r="A13" s="36" t="s">
        <v>19</v>
      </c>
      <c r="B13" s="37">
        <f>SUM(B10:B12)</f>
        <v>4442282.25</v>
      </c>
      <c r="C13" s="37">
        <f t="shared" ref="C13:M13" si="0">SUM(C10:C12)</f>
        <v>4517713.93</v>
      </c>
      <c r="D13" s="37">
        <f t="shared" si="0"/>
        <v>3557472.7299999995</v>
      </c>
      <c r="E13" s="37">
        <f t="shared" si="0"/>
        <v>5187111.07</v>
      </c>
      <c r="F13" s="37">
        <f t="shared" si="0"/>
        <v>4739101.68</v>
      </c>
      <c r="G13" s="37">
        <f t="shared" si="0"/>
        <v>4803469.99</v>
      </c>
      <c r="H13" s="37">
        <f t="shared" si="0"/>
        <v>6281356.8300000001</v>
      </c>
      <c r="I13" s="37">
        <f t="shared" si="0"/>
        <v>5352564.59</v>
      </c>
      <c r="J13" s="37">
        <f t="shared" si="0"/>
        <v>5648316.5</v>
      </c>
      <c r="K13" s="37">
        <f t="shared" si="0"/>
        <v>4975572.74</v>
      </c>
      <c r="L13" s="37">
        <f t="shared" si="0"/>
        <v>4354744.7700000005</v>
      </c>
      <c r="M13" s="37">
        <f t="shared" si="0"/>
        <v>4116626.12</v>
      </c>
      <c r="N13" s="38">
        <f>SUM(N10:N12)</f>
        <v>57976333.200000003</v>
      </c>
    </row>
    <row r="14" spans="1:1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16.2" thickBot="1" x14ac:dyDescent="0.35">
      <c r="A15" s="32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6" ht="15.6" x14ac:dyDescent="0.3">
      <c r="A16" s="3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6" ht="16.2" thickBot="1" x14ac:dyDescent="0.35">
      <c r="A17" s="39" t="s">
        <v>56</v>
      </c>
      <c r="B17" s="15">
        <f t="shared" ref="B17:M17" si="1">SUM(B18:B21)</f>
        <v>1618716.74</v>
      </c>
      <c r="C17" s="15">
        <f t="shared" si="1"/>
        <v>1719974.73</v>
      </c>
      <c r="D17" s="15">
        <f t="shared" si="1"/>
        <v>1530261.6400000001</v>
      </c>
      <c r="E17" s="15">
        <f t="shared" si="1"/>
        <v>2471516.66</v>
      </c>
      <c r="F17" s="15">
        <f t="shared" si="1"/>
        <v>1712050.97</v>
      </c>
      <c r="G17" s="15">
        <f t="shared" si="1"/>
        <v>1789848.29</v>
      </c>
      <c r="H17" s="15">
        <f t="shared" si="1"/>
        <v>1854772.05</v>
      </c>
      <c r="I17" s="15">
        <f t="shared" si="1"/>
        <v>1903520.71</v>
      </c>
      <c r="J17" s="15">
        <f t="shared" si="1"/>
        <v>1940970.3199999998</v>
      </c>
      <c r="K17" s="15">
        <f t="shared" si="1"/>
        <v>1983234.02</v>
      </c>
      <c r="L17" s="15">
        <f t="shared" si="1"/>
        <v>1868709.42</v>
      </c>
      <c r="M17" s="15">
        <f t="shared" si="1"/>
        <v>1915884.67</v>
      </c>
      <c r="N17" s="40">
        <f>SUM(N18:N21)</f>
        <v>22309460.219999999</v>
      </c>
    </row>
    <row r="18" spans="1:16" x14ac:dyDescent="0.3">
      <c r="A18" s="9" t="s">
        <v>57</v>
      </c>
      <c r="B18" s="41">
        <v>1486364.82</v>
      </c>
      <c r="C18" s="10">
        <v>1618785.08</v>
      </c>
      <c r="D18" s="41">
        <v>1461112.06</v>
      </c>
      <c r="E18" s="41">
        <v>2301635.29</v>
      </c>
      <c r="F18" s="41">
        <v>1570023.08</v>
      </c>
      <c r="G18" s="41">
        <v>1680944.75</v>
      </c>
      <c r="H18" s="41">
        <v>1738868.1</v>
      </c>
      <c r="I18" s="41">
        <v>1782626.02</v>
      </c>
      <c r="J18" s="41">
        <v>1810635.66</v>
      </c>
      <c r="K18" s="41">
        <v>1856064</v>
      </c>
      <c r="L18" s="41">
        <v>1751806</v>
      </c>
      <c r="M18" s="10">
        <v>1796930</v>
      </c>
      <c r="N18" s="42">
        <f>SUM(B18:M18)</f>
        <v>20855794.859999999</v>
      </c>
    </row>
    <row r="19" spans="1:16" x14ac:dyDescent="0.3">
      <c r="A19" s="9" t="s">
        <v>58</v>
      </c>
      <c r="B19" s="41">
        <v>102741.42</v>
      </c>
      <c r="C19" s="41">
        <v>96980.65</v>
      </c>
      <c r="D19" s="41">
        <v>64940.58</v>
      </c>
      <c r="E19" s="41">
        <v>160851.16</v>
      </c>
      <c r="F19" s="41">
        <v>106159.96</v>
      </c>
      <c r="G19" s="41">
        <v>102003.54</v>
      </c>
      <c r="H19" s="41">
        <v>109003.95</v>
      </c>
      <c r="I19" s="41">
        <v>113994.69</v>
      </c>
      <c r="J19" s="41">
        <v>119036.74</v>
      </c>
      <c r="K19" s="41">
        <v>113370.02</v>
      </c>
      <c r="L19" s="41">
        <v>114686.5</v>
      </c>
      <c r="M19" s="41">
        <v>115711.67</v>
      </c>
      <c r="N19" s="42">
        <f>SUM(B19:M19)</f>
        <v>1319480.8799999999</v>
      </c>
    </row>
    <row r="20" spans="1:16" x14ac:dyDescent="0.3">
      <c r="A20" s="9" t="s">
        <v>59</v>
      </c>
      <c r="B20" s="41">
        <v>25401.5</v>
      </c>
      <c r="C20" s="41"/>
      <c r="D20" s="41"/>
      <c r="E20" s="41">
        <v>4821.21</v>
      </c>
      <c r="F20" s="41">
        <v>28967.93</v>
      </c>
      <c r="G20" s="41"/>
      <c r="H20" s="41"/>
      <c r="I20" s="41"/>
      <c r="J20" s="41">
        <v>4397.92</v>
      </c>
      <c r="K20" s="41"/>
      <c r="L20" s="41">
        <v>2216.92</v>
      </c>
      <c r="M20" s="41"/>
      <c r="N20" s="42">
        <f>SUM(B20:M20)</f>
        <v>65805.48</v>
      </c>
    </row>
    <row r="21" spans="1:16" x14ac:dyDescent="0.3">
      <c r="A21" s="9" t="s">
        <v>23</v>
      </c>
      <c r="B21" s="41">
        <v>4209</v>
      </c>
      <c r="C21" s="41">
        <v>4209</v>
      </c>
      <c r="D21" s="41">
        <v>4209</v>
      </c>
      <c r="E21" s="41">
        <v>4209</v>
      </c>
      <c r="F21" s="41">
        <v>6900</v>
      </c>
      <c r="G21" s="41">
        <v>6900</v>
      </c>
      <c r="H21" s="41">
        <v>6900</v>
      </c>
      <c r="I21" s="41">
        <v>6900</v>
      </c>
      <c r="J21" s="41">
        <v>6900</v>
      </c>
      <c r="K21" s="41">
        <v>13800</v>
      </c>
      <c r="L21" s="41"/>
      <c r="M21" s="41">
        <v>3243</v>
      </c>
      <c r="N21" s="42">
        <f>SUM(B21:M21)</f>
        <v>68379</v>
      </c>
    </row>
    <row r="22" spans="1:16" x14ac:dyDescent="0.3">
      <c r="A22" s="11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7"/>
    </row>
    <row r="23" spans="1:16" ht="16.2" thickBot="1" x14ac:dyDescent="0.35">
      <c r="A23" s="39" t="s">
        <v>60</v>
      </c>
      <c r="B23" s="15">
        <f>SUM(B24:B25)</f>
        <v>266894</v>
      </c>
      <c r="C23" s="15">
        <f t="shared" ref="C23:G23" si="2">SUM(C24:C25)</f>
        <v>263695.5</v>
      </c>
      <c r="D23" s="15">
        <f t="shared" si="2"/>
        <v>608106.73</v>
      </c>
      <c r="E23" s="15">
        <f t="shared" si="2"/>
        <v>263310.25</v>
      </c>
      <c r="F23" s="15">
        <f t="shared" si="2"/>
        <v>417509.36</v>
      </c>
      <c r="G23" s="15">
        <f t="shared" si="2"/>
        <v>714362.08</v>
      </c>
      <c r="H23" s="15">
        <f>SUM(H24:H25)</f>
        <v>365386.43</v>
      </c>
      <c r="I23" s="15">
        <f t="shared" ref="I23:M23" si="3">SUM(I24:I25)</f>
        <v>330351</v>
      </c>
      <c r="J23" s="15">
        <f t="shared" si="3"/>
        <v>496639</v>
      </c>
      <c r="K23" s="15">
        <f t="shared" si="3"/>
        <v>316730</v>
      </c>
      <c r="L23" s="15">
        <f t="shared" si="3"/>
        <v>557056.5</v>
      </c>
      <c r="M23" s="15">
        <f t="shared" si="3"/>
        <v>521923</v>
      </c>
      <c r="N23" s="40">
        <f>N25</f>
        <v>5121963.8499999996</v>
      </c>
    </row>
    <row r="24" spans="1:16" x14ac:dyDescent="0.3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45"/>
    </row>
    <row r="25" spans="1:16" x14ac:dyDescent="0.3">
      <c r="A25" s="46" t="s">
        <v>61</v>
      </c>
      <c r="B25" s="10">
        <v>266894</v>
      </c>
      <c r="C25" s="10">
        <v>263695.5</v>
      </c>
      <c r="D25" s="10">
        <v>608106.73</v>
      </c>
      <c r="E25" s="10">
        <v>263310.25</v>
      </c>
      <c r="F25" s="10">
        <v>417509.36</v>
      </c>
      <c r="G25" s="10">
        <v>714362.08</v>
      </c>
      <c r="H25" s="10">
        <v>365386.43</v>
      </c>
      <c r="I25" s="10">
        <v>330351</v>
      </c>
      <c r="J25" s="10">
        <v>496639</v>
      </c>
      <c r="K25" s="10">
        <v>316730</v>
      </c>
      <c r="L25" s="10">
        <v>557056.5</v>
      </c>
      <c r="M25" s="10">
        <v>521923</v>
      </c>
      <c r="N25" s="45">
        <f>SUM(B25:M25)</f>
        <v>5121963.8499999996</v>
      </c>
    </row>
    <row r="26" spans="1:16" x14ac:dyDescent="0.3">
      <c r="A26" s="110"/>
      <c r="B26" s="44"/>
      <c r="C26" s="44"/>
      <c r="D26" s="44"/>
      <c r="E26" s="44"/>
      <c r="F26" s="6"/>
      <c r="G26" s="6"/>
      <c r="H26" s="44"/>
      <c r="I26" s="44"/>
      <c r="J26" s="44"/>
      <c r="K26" s="44"/>
      <c r="L26" s="6"/>
      <c r="M26" s="6"/>
      <c r="N26" s="6"/>
    </row>
    <row r="27" spans="1:16" ht="16.2" thickBot="1" x14ac:dyDescent="0.35">
      <c r="A27" s="48" t="s">
        <v>62</v>
      </c>
      <c r="B27" s="15">
        <f t="shared" ref="B27:M27" si="4">SUM(B28:B29)</f>
        <v>608160.51</v>
      </c>
      <c r="C27" s="15">
        <f t="shared" si="4"/>
        <v>448681</v>
      </c>
      <c r="D27" s="15">
        <f t="shared" si="4"/>
        <v>742234.74</v>
      </c>
      <c r="E27" s="15">
        <f t="shared" si="4"/>
        <v>364286.99</v>
      </c>
      <c r="F27" s="15">
        <f t="shared" si="4"/>
        <v>893064.29</v>
      </c>
      <c r="G27" s="15">
        <f t="shared" si="4"/>
        <v>379730.49</v>
      </c>
      <c r="H27" s="15">
        <f t="shared" si="4"/>
        <v>451322</v>
      </c>
      <c r="I27" s="15">
        <f t="shared" si="4"/>
        <v>605408.57999999996</v>
      </c>
      <c r="J27" s="15">
        <f t="shared" si="4"/>
        <v>604697.92999999993</v>
      </c>
      <c r="K27" s="15">
        <f t="shared" si="4"/>
        <v>664523.52000000002</v>
      </c>
      <c r="L27" s="15">
        <f t="shared" si="4"/>
        <v>619186</v>
      </c>
      <c r="M27" s="15">
        <f t="shared" si="4"/>
        <v>684363.62</v>
      </c>
      <c r="N27" s="40">
        <f>SUM(N28:N29)</f>
        <v>7065659.6699999999</v>
      </c>
      <c r="P27" s="63"/>
    </row>
    <row r="28" spans="1:16" x14ac:dyDescent="0.3">
      <c r="A28" s="9" t="s">
        <v>63</v>
      </c>
      <c r="B28" s="10">
        <v>409396</v>
      </c>
      <c r="C28" s="17">
        <v>364425</v>
      </c>
      <c r="D28" s="10">
        <v>519610.74</v>
      </c>
      <c r="E28" s="10">
        <v>275187</v>
      </c>
      <c r="F28" s="10">
        <v>509622.76</v>
      </c>
      <c r="G28" s="10">
        <v>290504.74</v>
      </c>
      <c r="H28" s="10">
        <v>394972</v>
      </c>
      <c r="I28" s="10">
        <v>531159.57999999996</v>
      </c>
      <c r="J28" s="10">
        <v>458431.97</v>
      </c>
      <c r="K28" s="10">
        <v>532474</v>
      </c>
      <c r="L28" s="10">
        <v>476544</v>
      </c>
      <c r="M28" s="17">
        <v>594445.03</v>
      </c>
      <c r="N28" s="45">
        <f>SUM(B28:M28)</f>
        <v>5356772.82</v>
      </c>
    </row>
    <row r="29" spans="1:16" x14ac:dyDescent="0.3">
      <c r="A29" s="9" t="s">
        <v>27</v>
      </c>
      <c r="B29" s="10">
        <v>198764.51</v>
      </c>
      <c r="C29" s="10">
        <v>84256</v>
      </c>
      <c r="D29" s="10">
        <v>222624</v>
      </c>
      <c r="E29" s="10">
        <v>89099.99</v>
      </c>
      <c r="F29" s="10">
        <v>383441.53</v>
      </c>
      <c r="G29" s="10">
        <v>89225.75</v>
      </c>
      <c r="H29" s="10">
        <v>56350</v>
      </c>
      <c r="I29" s="10">
        <v>74249</v>
      </c>
      <c r="J29" s="10">
        <v>146265.96</v>
      </c>
      <c r="K29" s="10">
        <v>132049.51999999999</v>
      </c>
      <c r="L29" s="10">
        <v>142642</v>
      </c>
      <c r="M29" s="10">
        <v>89918.59</v>
      </c>
      <c r="N29" s="45">
        <f>SUM(B29:M29)</f>
        <v>1708886.85</v>
      </c>
    </row>
    <row r="30" spans="1:16" x14ac:dyDescent="0.3">
      <c r="A30" s="1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6" ht="16.2" thickBot="1" x14ac:dyDescent="0.35">
      <c r="A31" s="48" t="s">
        <v>28</v>
      </c>
      <c r="B31" s="15">
        <f t="shared" ref="B31:M31" si="5">SUM(B32:B36)</f>
        <v>100496.58</v>
      </c>
      <c r="C31" s="15">
        <f t="shared" si="5"/>
        <v>45953.62</v>
      </c>
      <c r="D31" s="15">
        <f t="shared" si="5"/>
        <v>65407.5</v>
      </c>
      <c r="E31" s="15">
        <f t="shared" si="5"/>
        <v>52505.46</v>
      </c>
      <c r="F31" s="15">
        <f t="shared" si="5"/>
        <v>254586.1</v>
      </c>
      <c r="G31" s="15">
        <f t="shared" si="5"/>
        <v>43716.22</v>
      </c>
      <c r="H31" s="15">
        <f t="shared" si="5"/>
        <v>76803</v>
      </c>
      <c r="I31" s="15">
        <f t="shared" si="5"/>
        <v>73834.39</v>
      </c>
      <c r="J31" s="15">
        <f t="shared" si="5"/>
        <v>59800</v>
      </c>
      <c r="K31" s="15">
        <f t="shared" si="5"/>
        <v>80083.520000000004</v>
      </c>
      <c r="L31" s="15">
        <f t="shared" si="5"/>
        <v>80657.759999999995</v>
      </c>
      <c r="M31" s="15">
        <f t="shared" si="5"/>
        <v>89647.5</v>
      </c>
      <c r="N31" s="40">
        <f>SUM(N32:N36)</f>
        <v>1023491.65</v>
      </c>
    </row>
    <row r="32" spans="1:16" x14ac:dyDescent="0.3">
      <c r="A32" s="9" t="s">
        <v>29</v>
      </c>
      <c r="B32" s="10"/>
      <c r="C32" s="17"/>
      <c r="D32" s="10"/>
      <c r="E32" s="10"/>
      <c r="F32" s="10"/>
      <c r="G32" s="10"/>
      <c r="H32" s="10"/>
      <c r="I32" s="10"/>
      <c r="J32" s="10"/>
      <c r="K32" s="10"/>
      <c r="L32" s="10"/>
      <c r="M32" s="17"/>
      <c r="N32" s="45">
        <f>SUM(B32:M32)</f>
        <v>0</v>
      </c>
    </row>
    <row r="33" spans="1:16" x14ac:dyDescent="0.3">
      <c r="A33" s="9" t="s">
        <v>30</v>
      </c>
      <c r="B33" s="10">
        <v>74596</v>
      </c>
      <c r="C33" s="10">
        <v>30964</v>
      </c>
      <c r="D33" s="10">
        <v>53422</v>
      </c>
      <c r="E33" s="10">
        <v>35148</v>
      </c>
      <c r="F33" s="10">
        <v>42008</v>
      </c>
      <c r="G33" s="10">
        <v>28081</v>
      </c>
      <c r="H33" s="10">
        <v>43492</v>
      </c>
      <c r="I33" s="10">
        <v>32094</v>
      </c>
      <c r="J33" s="10">
        <v>47762</v>
      </c>
      <c r="K33" s="10">
        <v>39503</v>
      </c>
      <c r="L33" s="10">
        <v>55280</v>
      </c>
      <c r="M33" s="17">
        <v>60252.5</v>
      </c>
      <c r="N33" s="45">
        <f>SUM(B33:M33)</f>
        <v>542602.5</v>
      </c>
    </row>
    <row r="34" spans="1:16" x14ac:dyDescent="0.3">
      <c r="A34" s="9" t="s">
        <v>31</v>
      </c>
      <c r="B34" s="10">
        <v>1886</v>
      </c>
      <c r="C34" s="17">
        <v>2288</v>
      </c>
      <c r="D34" s="10">
        <v>5736</v>
      </c>
      <c r="E34" s="10">
        <v>2568</v>
      </c>
      <c r="F34" s="10">
        <v>1939</v>
      </c>
      <c r="G34" s="10">
        <v>1946</v>
      </c>
      <c r="H34" s="10">
        <v>10151</v>
      </c>
      <c r="I34" s="10">
        <v>6709</v>
      </c>
      <c r="J34" s="10">
        <v>2186</v>
      </c>
      <c r="K34" s="10">
        <v>8433</v>
      </c>
      <c r="L34" s="10">
        <v>9657</v>
      </c>
      <c r="M34" s="17">
        <v>11169</v>
      </c>
      <c r="N34" s="45">
        <f>SUM(B34:M34)</f>
        <v>64668</v>
      </c>
    </row>
    <row r="35" spans="1:16" x14ac:dyDescent="0.3">
      <c r="A35" s="50" t="s">
        <v>32</v>
      </c>
      <c r="B35" s="10">
        <v>24014.58</v>
      </c>
      <c r="C35" s="17">
        <v>12701.62</v>
      </c>
      <c r="D35" s="10">
        <v>6249.5</v>
      </c>
      <c r="E35" s="10">
        <v>14789.46</v>
      </c>
      <c r="F35" s="10">
        <v>14631.1</v>
      </c>
      <c r="G35" s="10">
        <v>13689.22</v>
      </c>
      <c r="H35" s="10">
        <v>23160</v>
      </c>
      <c r="I35" s="10">
        <v>35031.39</v>
      </c>
      <c r="J35" s="10">
        <v>9852</v>
      </c>
      <c r="K35" s="10">
        <v>32147.52</v>
      </c>
      <c r="L35" s="10">
        <v>15720.76</v>
      </c>
      <c r="M35" s="17">
        <v>18226</v>
      </c>
      <c r="N35" s="45">
        <f>SUM(B35:M35)</f>
        <v>220213.15</v>
      </c>
    </row>
    <row r="36" spans="1:16" x14ac:dyDescent="0.3">
      <c r="A36" s="9" t="s">
        <v>104</v>
      </c>
      <c r="B36" s="10"/>
      <c r="C36" s="6"/>
      <c r="D36" s="10"/>
      <c r="E36" s="6"/>
      <c r="F36" s="10">
        <v>196008</v>
      </c>
      <c r="G36" s="10"/>
      <c r="H36" s="10"/>
      <c r="I36" s="10"/>
      <c r="J36" s="10"/>
      <c r="K36" s="10"/>
      <c r="L36" s="10"/>
      <c r="M36" s="6"/>
      <c r="N36" s="45">
        <f>SUM(B36:M36)</f>
        <v>196008</v>
      </c>
    </row>
    <row r="37" spans="1:16" x14ac:dyDescent="0.3">
      <c r="A37" s="1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6" ht="16.2" thickBot="1" x14ac:dyDescent="0.35">
      <c r="A38" s="48" t="s">
        <v>64</v>
      </c>
      <c r="B38" s="51">
        <f t="shared" ref="B38:M38" si="6">SUM(B39:B42)</f>
        <v>353274.05000000005</v>
      </c>
      <c r="C38" s="51">
        <f t="shared" si="6"/>
        <v>866497.83</v>
      </c>
      <c r="D38" s="51">
        <f t="shared" si="6"/>
        <v>145682.47</v>
      </c>
      <c r="E38" s="51">
        <f t="shared" si="6"/>
        <v>116670.44999999998</v>
      </c>
      <c r="F38" s="51">
        <f t="shared" si="6"/>
        <v>126333.01999999999</v>
      </c>
      <c r="G38" s="51">
        <f t="shared" si="6"/>
        <v>296468.78999999998</v>
      </c>
      <c r="H38" s="51">
        <f t="shared" si="6"/>
        <v>1020790.7799999999</v>
      </c>
      <c r="I38" s="51">
        <f t="shared" si="6"/>
        <v>98970.22</v>
      </c>
      <c r="J38" s="51">
        <f t="shared" si="6"/>
        <v>122511.79999999999</v>
      </c>
      <c r="K38" s="51">
        <f t="shared" si="6"/>
        <v>186204.04</v>
      </c>
      <c r="L38" s="51">
        <f t="shared" si="6"/>
        <v>303874.66000000003</v>
      </c>
      <c r="M38" s="51">
        <f t="shared" si="6"/>
        <v>218244.44</v>
      </c>
      <c r="N38" s="40">
        <f>SUM(N39:N42)</f>
        <v>3855522.55</v>
      </c>
    </row>
    <row r="39" spans="1:16" x14ac:dyDescent="0.3">
      <c r="A39" s="50" t="s">
        <v>118</v>
      </c>
      <c r="B39" s="10">
        <v>267970.77</v>
      </c>
      <c r="C39" s="10">
        <v>806266.94</v>
      </c>
      <c r="D39" s="10">
        <v>85152.15</v>
      </c>
      <c r="E39" s="10">
        <v>63254.63</v>
      </c>
      <c r="F39" s="17">
        <v>58884.72</v>
      </c>
      <c r="G39" s="10">
        <v>192976.82</v>
      </c>
      <c r="H39" s="113">
        <v>899773.2</v>
      </c>
      <c r="I39" s="10">
        <v>37662.339999999997</v>
      </c>
      <c r="J39" s="17">
        <v>25811.41</v>
      </c>
      <c r="K39" s="10">
        <v>111012.64</v>
      </c>
      <c r="L39" s="10">
        <v>196850.18</v>
      </c>
      <c r="M39" s="10">
        <v>147944.51999999999</v>
      </c>
      <c r="N39" s="45">
        <f>SUM(B39:M39)</f>
        <v>2893560.32</v>
      </c>
    </row>
    <row r="40" spans="1:16" x14ac:dyDescent="0.3">
      <c r="A40" s="50" t="s">
        <v>105</v>
      </c>
      <c r="B40" s="10">
        <v>17156.400000000001</v>
      </c>
      <c r="C40" s="10">
        <v>12581.13</v>
      </c>
      <c r="D40" s="10">
        <v>12923.56</v>
      </c>
      <c r="E40" s="10">
        <v>16090.94</v>
      </c>
      <c r="F40" s="17">
        <v>11338.42</v>
      </c>
      <c r="G40" s="10">
        <v>14361.09</v>
      </c>
      <c r="H40" s="10">
        <v>42965.82</v>
      </c>
      <c r="I40" s="10"/>
      <c r="J40" s="17">
        <v>14303.38</v>
      </c>
      <c r="K40" s="10">
        <v>14322.52</v>
      </c>
      <c r="L40" s="10">
        <v>11893.48</v>
      </c>
      <c r="M40" s="10">
        <v>19953.16</v>
      </c>
      <c r="N40" s="45">
        <f>SUM(B40:M40)</f>
        <v>187889.9</v>
      </c>
    </row>
    <row r="41" spans="1:16" x14ac:dyDescent="0.3">
      <c r="A41" s="50" t="s">
        <v>97</v>
      </c>
      <c r="B41" s="10">
        <v>20550</v>
      </c>
      <c r="C41" s="6"/>
      <c r="D41" s="10"/>
      <c r="E41" s="10"/>
      <c r="F41" s="6"/>
      <c r="G41" s="10">
        <v>40750</v>
      </c>
      <c r="H41" s="10">
        <v>28850</v>
      </c>
      <c r="I41" s="10">
        <v>12700</v>
      </c>
      <c r="J41" s="10"/>
      <c r="K41" s="10">
        <v>11250</v>
      </c>
      <c r="L41" s="10">
        <v>44899</v>
      </c>
      <c r="M41" s="10">
        <v>8000</v>
      </c>
      <c r="N41" s="45">
        <f>SUM(B41:M41)</f>
        <v>166999</v>
      </c>
    </row>
    <row r="42" spans="1:16" x14ac:dyDescent="0.3">
      <c r="A42" s="46" t="s">
        <v>35</v>
      </c>
      <c r="B42" s="10">
        <v>47596.88</v>
      </c>
      <c r="C42" s="10">
        <v>47649.760000000002</v>
      </c>
      <c r="D42" s="10">
        <v>47606.76</v>
      </c>
      <c r="E42" s="10">
        <v>37324.879999999997</v>
      </c>
      <c r="F42" s="10">
        <v>56109.88</v>
      </c>
      <c r="G42" s="10">
        <v>48380.88</v>
      </c>
      <c r="H42" s="10">
        <v>49201.760000000002</v>
      </c>
      <c r="I42" s="10">
        <v>48607.88</v>
      </c>
      <c r="J42" s="10">
        <v>82397.009999999995</v>
      </c>
      <c r="K42" s="10">
        <v>49618.879999999997</v>
      </c>
      <c r="L42" s="10">
        <v>50232</v>
      </c>
      <c r="M42" s="10">
        <v>42346.76</v>
      </c>
      <c r="N42" s="45">
        <f>SUM(B42:M42)</f>
        <v>607073.33000000007</v>
      </c>
    </row>
    <row r="43" spans="1:16" x14ac:dyDescent="0.3">
      <c r="A43" s="1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ht="16.2" thickBot="1" x14ac:dyDescent="0.35">
      <c r="A44" s="39" t="s">
        <v>65</v>
      </c>
      <c r="B44" s="15">
        <f t="shared" ref="B44:M44" si="7">SUM(B45:B46)</f>
        <v>145959.70000000001</v>
      </c>
      <c r="C44" s="15">
        <f t="shared" si="7"/>
        <v>101996.4</v>
      </c>
      <c r="D44" s="15">
        <f t="shared" si="7"/>
        <v>40514</v>
      </c>
      <c r="E44" s="15">
        <f t="shared" si="7"/>
        <v>6725</v>
      </c>
      <c r="F44" s="15">
        <f t="shared" si="7"/>
        <v>10652</v>
      </c>
      <c r="G44" s="15">
        <f t="shared" si="7"/>
        <v>14870.01</v>
      </c>
      <c r="H44" s="15">
        <f t="shared" si="7"/>
        <v>39349</v>
      </c>
      <c r="I44" s="15">
        <f t="shared" si="7"/>
        <v>53199</v>
      </c>
      <c r="J44" s="15">
        <f t="shared" si="7"/>
        <v>16712.75</v>
      </c>
      <c r="K44" s="15">
        <f t="shared" si="7"/>
        <v>32419</v>
      </c>
      <c r="L44" s="15">
        <f t="shared" si="7"/>
        <v>31629</v>
      </c>
      <c r="M44" s="15">
        <f t="shared" si="7"/>
        <v>55938.400000000001</v>
      </c>
      <c r="N44" s="40">
        <f>SUM(N45:N46)</f>
        <v>549964.26</v>
      </c>
    </row>
    <row r="45" spans="1:16" x14ac:dyDescent="0.3">
      <c r="A45" s="9" t="s">
        <v>66</v>
      </c>
      <c r="B45" s="10">
        <v>107399.7</v>
      </c>
      <c r="C45" s="17">
        <v>79278.399999999994</v>
      </c>
      <c r="D45" s="10">
        <v>14964</v>
      </c>
      <c r="E45" s="10"/>
      <c r="F45" s="10"/>
      <c r="G45" s="10"/>
      <c r="H45" s="10">
        <v>29696</v>
      </c>
      <c r="I45" s="10">
        <v>2320</v>
      </c>
      <c r="J45" s="10"/>
      <c r="K45" s="10">
        <v>7515</v>
      </c>
      <c r="L45" s="10">
        <v>13340</v>
      </c>
      <c r="M45" s="17">
        <v>48012.4</v>
      </c>
      <c r="N45" s="45">
        <f>SUM(B45:M45)</f>
        <v>302525.5</v>
      </c>
      <c r="P45" s="3">
        <f>SUM(P30:P42)</f>
        <v>0</v>
      </c>
    </row>
    <row r="46" spans="1:16" x14ac:dyDescent="0.3">
      <c r="A46" s="9" t="s">
        <v>37</v>
      </c>
      <c r="B46" s="10">
        <v>38560</v>
      </c>
      <c r="C46" s="10">
        <v>22718</v>
      </c>
      <c r="D46" s="10">
        <v>25550</v>
      </c>
      <c r="E46" s="10">
        <v>6725</v>
      </c>
      <c r="F46" s="10">
        <v>10652</v>
      </c>
      <c r="G46" s="10">
        <v>14870.01</v>
      </c>
      <c r="H46" s="10">
        <v>9653</v>
      </c>
      <c r="I46" s="10">
        <v>50879</v>
      </c>
      <c r="J46" s="10">
        <v>16712.75</v>
      </c>
      <c r="K46" s="10">
        <v>24904</v>
      </c>
      <c r="L46" s="10">
        <v>18289</v>
      </c>
      <c r="M46" s="10">
        <v>7926</v>
      </c>
      <c r="N46" s="45">
        <f>SUM(B46:M46)</f>
        <v>247438.76</v>
      </c>
    </row>
    <row r="47" spans="1:16" x14ac:dyDescent="0.3">
      <c r="A47" s="1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6" ht="16.2" thickBot="1" x14ac:dyDescent="0.35">
      <c r="A48" s="39" t="s">
        <v>67</v>
      </c>
      <c r="B48" s="15">
        <f t="shared" ref="B48:M48" si="8">SUM(B49:B50)</f>
        <v>104884</v>
      </c>
      <c r="C48" s="15">
        <f t="shared" si="8"/>
        <v>149834</v>
      </c>
      <c r="D48" s="15">
        <f t="shared" si="8"/>
        <v>98081</v>
      </c>
      <c r="E48" s="15">
        <f t="shared" si="8"/>
        <v>104084</v>
      </c>
      <c r="F48" s="15">
        <f t="shared" si="8"/>
        <v>104084</v>
      </c>
      <c r="G48" s="15">
        <f t="shared" si="8"/>
        <v>104084</v>
      </c>
      <c r="H48" s="15">
        <f t="shared" si="8"/>
        <v>104449</v>
      </c>
      <c r="I48" s="15">
        <f t="shared" si="8"/>
        <v>104899</v>
      </c>
      <c r="J48" s="15">
        <f t="shared" si="8"/>
        <v>104984</v>
      </c>
      <c r="K48" s="15">
        <f t="shared" si="8"/>
        <v>109834</v>
      </c>
      <c r="L48" s="15">
        <f t="shared" si="8"/>
        <v>104884</v>
      </c>
      <c r="M48" s="15">
        <f t="shared" si="8"/>
        <v>104971</v>
      </c>
      <c r="N48" s="40">
        <f>SUM(N49:N50)</f>
        <v>1299072</v>
      </c>
    </row>
    <row r="49" spans="1:14" x14ac:dyDescent="0.3">
      <c r="A49" s="9" t="s">
        <v>68</v>
      </c>
      <c r="B49" s="10">
        <v>18000</v>
      </c>
      <c r="C49" s="17">
        <v>63750</v>
      </c>
      <c r="D49" s="10">
        <v>18000</v>
      </c>
      <c r="E49" s="10">
        <v>18000</v>
      </c>
      <c r="F49" s="10">
        <v>18000</v>
      </c>
      <c r="G49" s="10">
        <v>18000</v>
      </c>
      <c r="H49" s="10">
        <v>22000</v>
      </c>
      <c r="I49" s="10">
        <v>18000</v>
      </c>
      <c r="J49" s="10">
        <v>18000</v>
      </c>
      <c r="K49" s="10">
        <v>18000</v>
      </c>
      <c r="L49" s="10">
        <v>18000</v>
      </c>
      <c r="M49" s="17">
        <v>18000</v>
      </c>
      <c r="N49" s="45">
        <f>SUM(B49:M49)</f>
        <v>265750</v>
      </c>
    </row>
    <row r="50" spans="1:14" x14ac:dyDescent="0.3">
      <c r="A50" s="9" t="s">
        <v>69</v>
      </c>
      <c r="B50" s="10">
        <v>86884</v>
      </c>
      <c r="C50" s="10">
        <v>86084</v>
      </c>
      <c r="D50" s="10">
        <v>80081</v>
      </c>
      <c r="E50" s="10">
        <v>86084</v>
      </c>
      <c r="F50" s="10">
        <v>86084</v>
      </c>
      <c r="G50" s="10">
        <v>86084</v>
      </c>
      <c r="H50" s="10">
        <v>82449</v>
      </c>
      <c r="I50" s="10">
        <v>86899</v>
      </c>
      <c r="J50" s="10">
        <v>86984</v>
      </c>
      <c r="K50" s="10">
        <v>91834</v>
      </c>
      <c r="L50" s="10">
        <v>86884</v>
      </c>
      <c r="M50" s="10">
        <v>86971</v>
      </c>
      <c r="N50" s="45">
        <f>SUM(B50:M50)</f>
        <v>1033322</v>
      </c>
    </row>
    <row r="51" spans="1:14" x14ac:dyDescent="0.3">
      <c r="A51" s="11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6.2" thickBot="1" x14ac:dyDescent="0.35">
      <c r="A52" s="52" t="s">
        <v>70</v>
      </c>
      <c r="B52" s="15">
        <f t="shared" ref="B52:M52" si="9">SUM(B53:B54)</f>
        <v>983717.65</v>
      </c>
      <c r="C52" s="15">
        <f t="shared" si="9"/>
        <v>972139.82</v>
      </c>
      <c r="D52" s="15">
        <f t="shared" si="9"/>
        <v>1714883.99</v>
      </c>
      <c r="E52" s="15">
        <f t="shared" si="9"/>
        <v>1869387.61</v>
      </c>
      <c r="F52" s="15">
        <f t="shared" si="9"/>
        <v>1248436.6600000001</v>
      </c>
      <c r="G52" s="15">
        <f t="shared" si="9"/>
        <v>853760.33</v>
      </c>
      <c r="H52" s="15">
        <f t="shared" si="9"/>
        <v>311460</v>
      </c>
      <c r="I52" s="15">
        <f t="shared" si="9"/>
        <v>546410</v>
      </c>
      <c r="J52" s="15">
        <f t="shared" si="9"/>
        <v>1192517.5</v>
      </c>
      <c r="K52" s="15">
        <f t="shared" si="9"/>
        <v>1231498.48</v>
      </c>
      <c r="L52" s="15">
        <f t="shared" si="9"/>
        <v>1337320.01</v>
      </c>
      <c r="M52" s="15">
        <f t="shared" si="9"/>
        <v>1232771.5699999998</v>
      </c>
      <c r="N52" s="40">
        <f>SUM(N53:N54)</f>
        <v>13494303.620000001</v>
      </c>
    </row>
    <row r="53" spans="1:14" x14ac:dyDescent="0.3">
      <c r="A53" s="53" t="s">
        <v>110</v>
      </c>
      <c r="B53" s="41">
        <v>756429.14</v>
      </c>
      <c r="C53" s="54">
        <v>746553.84</v>
      </c>
      <c r="D53" s="41">
        <v>1349570.24</v>
      </c>
      <c r="E53" s="41">
        <v>1543770.61</v>
      </c>
      <c r="F53" s="41">
        <v>962724.66</v>
      </c>
      <c r="G53" s="41">
        <v>615230.32999999996</v>
      </c>
      <c r="H53" s="41"/>
      <c r="I53" s="41">
        <v>160000</v>
      </c>
      <c r="J53" s="41">
        <v>772225.14</v>
      </c>
      <c r="K53" s="41">
        <v>916673.49</v>
      </c>
      <c r="L53" s="41">
        <v>956715.01</v>
      </c>
      <c r="M53" s="54">
        <v>916141.57</v>
      </c>
      <c r="N53" s="45">
        <f>SUM(B53:M53)</f>
        <v>9696034.0300000012</v>
      </c>
    </row>
    <row r="54" spans="1:14" x14ac:dyDescent="0.3">
      <c r="A54" s="53" t="s">
        <v>42</v>
      </c>
      <c r="B54" s="41">
        <v>227288.51</v>
      </c>
      <c r="C54" s="10">
        <v>225585.98</v>
      </c>
      <c r="D54" s="41">
        <v>365313.75</v>
      </c>
      <c r="E54" s="41">
        <v>325617</v>
      </c>
      <c r="F54" s="41">
        <v>285712</v>
      </c>
      <c r="G54" s="41">
        <v>238530</v>
      </c>
      <c r="H54" s="41">
        <v>311460</v>
      </c>
      <c r="I54" s="41">
        <v>386410</v>
      </c>
      <c r="J54" s="41">
        <v>420292.36</v>
      </c>
      <c r="K54" s="41">
        <v>314824.99</v>
      </c>
      <c r="L54" s="41">
        <v>380605</v>
      </c>
      <c r="M54" s="10">
        <v>316630</v>
      </c>
      <c r="N54" s="45">
        <f>SUM(B54:M54)</f>
        <v>3798269.59</v>
      </c>
    </row>
    <row r="55" spans="1:14" x14ac:dyDescent="0.3">
      <c r="A55" s="11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" thickBot="1" x14ac:dyDescent="0.35">
      <c r="A56" s="52" t="s">
        <v>43</v>
      </c>
      <c r="B56" s="15">
        <f>SUM(B57:B60)</f>
        <v>0</v>
      </c>
      <c r="C56" s="15">
        <f t="shared" ref="C56:H56" si="10">SUM(C57:C60)</f>
        <v>0</v>
      </c>
      <c r="D56" s="15">
        <f t="shared" si="10"/>
        <v>258020</v>
      </c>
      <c r="E56" s="15">
        <f t="shared" si="10"/>
        <v>551054.98</v>
      </c>
      <c r="F56" s="15">
        <f t="shared" si="10"/>
        <v>0</v>
      </c>
      <c r="G56" s="15">
        <f t="shared" si="10"/>
        <v>524264.2</v>
      </c>
      <c r="H56" s="15">
        <f t="shared" si="10"/>
        <v>1267332.04</v>
      </c>
      <c r="I56" s="15">
        <f t="shared" ref="I56" si="11">SUM(I57:I60)</f>
        <v>39500</v>
      </c>
      <c r="J56" s="15">
        <f t="shared" ref="J56" si="12">SUM(J57:J60)</f>
        <v>50000</v>
      </c>
      <c r="K56" s="15">
        <f t="shared" ref="K56" si="13">SUM(K57:K60)</f>
        <v>0</v>
      </c>
      <c r="L56" s="15">
        <f>SUM(L57:L60)</f>
        <v>0</v>
      </c>
      <c r="M56" s="15">
        <f t="shared" ref="M56" si="14">SUM(M57:M60)</f>
        <v>0</v>
      </c>
      <c r="N56" s="15">
        <f>SUM(N57:N60)</f>
        <v>2690171.2199999997</v>
      </c>
    </row>
    <row r="57" spans="1:14" x14ac:dyDescent="0.3">
      <c r="A57" s="55" t="s">
        <v>111</v>
      </c>
      <c r="B57" s="41"/>
      <c r="C57" s="41"/>
      <c r="D57" s="41">
        <v>258020</v>
      </c>
      <c r="E57" s="41">
        <v>551054.98</v>
      </c>
      <c r="F57" s="6"/>
      <c r="G57" s="10">
        <v>22990</v>
      </c>
      <c r="H57" s="41">
        <v>23000</v>
      </c>
      <c r="I57" s="41"/>
      <c r="J57" s="41"/>
      <c r="K57" s="41"/>
      <c r="L57" s="6"/>
      <c r="M57" s="6"/>
      <c r="N57" s="45">
        <f>SUM(B57:M57)</f>
        <v>855064.98</v>
      </c>
    </row>
    <row r="58" spans="1:14" x14ac:dyDescent="0.3">
      <c r="A58" s="55" t="s">
        <v>113</v>
      </c>
      <c r="B58" s="41"/>
      <c r="C58" s="41"/>
      <c r="D58" s="41"/>
      <c r="E58" s="41"/>
      <c r="F58" s="6"/>
      <c r="G58" s="10">
        <v>501274.2</v>
      </c>
      <c r="H58" s="41">
        <v>1244332.04</v>
      </c>
      <c r="I58" s="41"/>
      <c r="J58" s="41"/>
      <c r="K58" s="41"/>
      <c r="L58" s="6"/>
      <c r="M58" s="10"/>
      <c r="N58" s="45">
        <f>SUM(B58:M58)</f>
        <v>1745606.24</v>
      </c>
    </row>
    <row r="59" spans="1:14" x14ac:dyDescent="0.3">
      <c r="A59" s="55" t="s">
        <v>96</v>
      </c>
      <c r="B59" s="41"/>
      <c r="C59" s="41"/>
      <c r="D59" s="41"/>
      <c r="E59" s="41"/>
      <c r="F59" s="6"/>
      <c r="G59" s="10"/>
      <c r="H59" s="41"/>
      <c r="I59" s="41">
        <v>39500</v>
      </c>
      <c r="J59" s="41">
        <v>50000</v>
      </c>
      <c r="K59" s="41"/>
      <c r="L59" s="6"/>
      <c r="M59" s="6"/>
      <c r="N59" s="45">
        <f t="shared" ref="N59:N60" si="15">SUM(B59:M59)</f>
        <v>89500</v>
      </c>
    </row>
    <row r="60" spans="1:14" x14ac:dyDescent="0.3">
      <c r="A60" s="55" t="s">
        <v>114</v>
      </c>
      <c r="B60" s="41"/>
      <c r="C60" s="41"/>
      <c r="D60" s="41"/>
      <c r="E60" s="41"/>
      <c r="F60" s="6"/>
      <c r="G60" s="10"/>
      <c r="H60" s="41"/>
      <c r="I60" s="41"/>
      <c r="J60" s="41"/>
      <c r="K60" s="41"/>
      <c r="L60" s="6"/>
      <c r="M60" s="10"/>
      <c r="N60" s="45">
        <f t="shared" si="15"/>
        <v>0</v>
      </c>
    </row>
    <row r="61" spans="1:14" x14ac:dyDescent="0.3">
      <c r="A61" s="1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6.2" thickBot="1" x14ac:dyDescent="0.35">
      <c r="A62" s="48" t="s">
        <v>71</v>
      </c>
      <c r="B62" s="15">
        <f>SUM(B63:B69)</f>
        <v>68319.37</v>
      </c>
      <c r="C62" s="15">
        <f t="shared" ref="C62:M62" si="16">SUM(C63:C69)</f>
        <v>11716</v>
      </c>
      <c r="D62" s="15">
        <f t="shared" si="16"/>
        <v>53248</v>
      </c>
      <c r="E62" s="15">
        <f t="shared" si="16"/>
        <v>0</v>
      </c>
      <c r="F62" s="15">
        <f t="shared" si="16"/>
        <v>18792.57</v>
      </c>
      <c r="G62" s="15">
        <f t="shared" si="16"/>
        <v>500000</v>
      </c>
      <c r="H62" s="15">
        <f t="shared" si="16"/>
        <v>144913.44</v>
      </c>
      <c r="I62" s="15">
        <f t="shared" si="16"/>
        <v>30000</v>
      </c>
      <c r="J62" s="15">
        <f t="shared" si="16"/>
        <v>303517.73</v>
      </c>
      <c r="K62" s="15">
        <f t="shared" si="16"/>
        <v>102548.76</v>
      </c>
      <c r="L62" s="15">
        <f t="shared" si="16"/>
        <v>13527.89</v>
      </c>
      <c r="M62" s="15">
        <f t="shared" si="16"/>
        <v>25671.14</v>
      </c>
      <c r="N62" s="40">
        <f>SUM(N63:N69)</f>
        <v>1272254.9000000001</v>
      </c>
    </row>
    <row r="63" spans="1:14" x14ac:dyDescent="0.3">
      <c r="A63" s="9" t="s">
        <v>45</v>
      </c>
      <c r="B63" s="10"/>
      <c r="C63" s="17"/>
      <c r="D63" s="10"/>
      <c r="E63" s="17"/>
      <c r="F63" s="10"/>
      <c r="G63" s="10"/>
      <c r="H63" s="10"/>
      <c r="I63" s="17"/>
      <c r="J63" s="10"/>
      <c r="K63" s="10"/>
      <c r="L63" s="10"/>
      <c r="M63" s="17"/>
      <c r="N63" s="45">
        <f>SUM(B63:M63)</f>
        <v>0</v>
      </c>
    </row>
    <row r="64" spans="1:14" x14ac:dyDescent="0.3">
      <c r="A64" s="9" t="s">
        <v>72</v>
      </c>
      <c r="B64" s="10">
        <v>5220</v>
      </c>
      <c r="C64" s="17">
        <v>11716</v>
      </c>
      <c r="D64" s="10">
        <v>3248</v>
      </c>
      <c r="E64" s="17"/>
      <c r="F64" s="10">
        <v>11506.74</v>
      </c>
      <c r="G64" s="10"/>
      <c r="H64" s="10">
        <v>26598.11</v>
      </c>
      <c r="I64" s="17"/>
      <c r="J64" s="10">
        <v>22786.93</v>
      </c>
      <c r="K64" s="10">
        <v>14048.76</v>
      </c>
      <c r="L64" s="10">
        <v>11027.89</v>
      </c>
      <c r="M64" s="17">
        <v>12671.14</v>
      </c>
      <c r="N64" s="45">
        <f t="shared" ref="N64:N69" si="17">SUM(B64:M64)</f>
        <v>118823.56999999999</v>
      </c>
    </row>
    <row r="65" spans="1:14" x14ac:dyDescent="0.3">
      <c r="A65" s="9" t="s">
        <v>98</v>
      </c>
      <c r="B65" s="10">
        <v>54560</v>
      </c>
      <c r="C65" s="17"/>
      <c r="D65" s="10"/>
      <c r="E65" s="17"/>
      <c r="F65" s="10">
        <v>7285.83</v>
      </c>
      <c r="G65" s="10">
        <v>500000</v>
      </c>
      <c r="H65" s="10">
        <v>116653.33</v>
      </c>
      <c r="I65" s="17">
        <v>30000</v>
      </c>
      <c r="J65" s="10">
        <v>280730.8</v>
      </c>
      <c r="K65" s="10">
        <v>75000</v>
      </c>
      <c r="L65" s="10">
        <v>2500</v>
      </c>
      <c r="M65" s="17">
        <v>13000</v>
      </c>
      <c r="N65" s="45">
        <f t="shared" si="17"/>
        <v>1079729.96</v>
      </c>
    </row>
    <row r="66" spans="1:14" x14ac:dyDescent="0.3">
      <c r="A66" s="9" t="s">
        <v>99</v>
      </c>
      <c r="B66" s="10"/>
      <c r="C66" s="17"/>
      <c r="D66" s="10"/>
      <c r="E66" s="17"/>
      <c r="F66" s="10"/>
      <c r="G66" s="10"/>
      <c r="H66" s="10"/>
      <c r="I66" s="17"/>
      <c r="J66" s="10"/>
      <c r="K66" s="10"/>
      <c r="L66" s="10"/>
      <c r="M66" s="17"/>
      <c r="N66" s="45">
        <f t="shared" si="17"/>
        <v>0</v>
      </c>
    </row>
    <row r="67" spans="1:14" x14ac:dyDescent="0.3">
      <c r="A67" s="9" t="s">
        <v>107</v>
      </c>
      <c r="B67" s="10">
        <v>539.37</v>
      </c>
      <c r="C67" s="17"/>
      <c r="D67" s="10"/>
      <c r="E67" s="17"/>
      <c r="F67" s="10"/>
      <c r="G67" s="10"/>
      <c r="H67" s="10">
        <v>1662</v>
      </c>
      <c r="I67" s="17"/>
      <c r="J67" s="10"/>
      <c r="K67" s="10"/>
      <c r="L67" s="10"/>
      <c r="M67" s="17"/>
      <c r="N67" s="45">
        <f t="shared" si="17"/>
        <v>2201.37</v>
      </c>
    </row>
    <row r="68" spans="1:14" x14ac:dyDescent="0.3">
      <c r="A68" s="9" t="s">
        <v>100</v>
      </c>
      <c r="B68" s="10"/>
      <c r="C68" s="17"/>
      <c r="D68" s="10"/>
      <c r="E68" s="17"/>
      <c r="F68" s="10"/>
      <c r="G68" s="10"/>
      <c r="H68" s="10"/>
      <c r="I68" s="17"/>
      <c r="J68" s="10"/>
      <c r="K68" s="10"/>
      <c r="L68" s="10"/>
      <c r="M68" s="17"/>
      <c r="N68" s="45">
        <f t="shared" si="17"/>
        <v>0</v>
      </c>
    </row>
    <row r="69" spans="1:14" x14ac:dyDescent="0.3">
      <c r="A69" s="9" t="s">
        <v>106</v>
      </c>
      <c r="B69" s="10">
        <v>8000</v>
      </c>
      <c r="C69" s="10"/>
      <c r="D69" s="10">
        <v>50000</v>
      </c>
      <c r="E69" s="10"/>
      <c r="F69" s="10"/>
      <c r="G69" s="10"/>
      <c r="H69" s="10"/>
      <c r="I69" s="10"/>
      <c r="J69" s="10"/>
      <c r="K69" s="10">
        <v>13500</v>
      </c>
      <c r="L69" s="10"/>
      <c r="M69" s="10"/>
      <c r="N69" s="45">
        <f t="shared" si="17"/>
        <v>71500</v>
      </c>
    </row>
    <row r="70" spans="1:14" x14ac:dyDescent="0.3">
      <c r="A70" s="11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45"/>
    </row>
    <row r="71" spans="1:14" ht="16.2" thickBot="1" x14ac:dyDescent="0.35">
      <c r="A71" s="48" t="s">
        <v>46</v>
      </c>
      <c r="B71" s="15">
        <f>B73</f>
        <v>1718</v>
      </c>
      <c r="C71" s="15">
        <f t="shared" ref="C71:M71" si="18">C73</f>
        <v>11700</v>
      </c>
      <c r="D71" s="15">
        <f t="shared" si="18"/>
        <v>0</v>
      </c>
      <c r="E71" s="15">
        <f t="shared" si="18"/>
        <v>0</v>
      </c>
      <c r="F71" s="15">
        <f t="shared" si="18"/>
        <v>47437</v>
      </c>
      <c r="G71" s="15">
        <f t="shared" si="18"/>
        <v>0</v>
      </c>
      <c r="H71" s="15">
        <f t="shared" si="18"/>
        <v>6000</v>
      </c>
      <c r="I71" s="15">
        <f t="shared" si="18"/>
        <v>0</v>
      </c>
      <c r="J71" s="56">
        <f t="shared" si="18"/>
        <v>0</v>
      </c>
      <c r="K71" s="56">
        <f t="shared" si="18"/>
        <v>0</v>
      </c>
      <c r="L71" s="56">
        <f t="shared" si="18"/>
        <v>0</v>
      </c>
      <c r="M71" s="56">
        <f t="shared" si="18"/>
        <v>5000</v>
      </c>
      <c r="N71" s="40">
        <f>N73</f>
        <v>71855</v>
      </c>
    </row>
    <row r="72" spans="1:14" x14ac:dyDescent="0.3">
      <c r="A72" s="91"/>
      <c r="B72" s="93"/>
      <c r="C72" s="94"/>
      <c r="D72" s="92"/>
      <c r="E72" s="92"/>
      <c r="F72" s="92"/>
      <c r="G72" s="92"/>
      <c r="H72" s="92"/>
      <c r="I72" s="92"/>
      <c r="J72" s="92"/>
      <c r="K72" s="92"/>
      <c r="L72" s="93"/>
      <c r="M72" s="94"/>
      <c r="N72" s="94"/>
    </row>
    <row r="73" spans="1:14" x14ac:dyDescent="0.3">
      <c r="A73" s="9" t="s">
        <v>73</v>
      </c>
      <c r="B73" s="41">
        <v>1718</v>
      </c>
      <c r="C73" s="10">
        <v>11700</v>
      </c>
      <c r="D73" s="10"/>
      <c r="E73" s="10"/>
      <c r="F73" s="10">
        <v>47437</v>
      </c>
      <c r="G73" s="10"/>
      <c r="H73" s="10">
        <v>6000</v>
      </c>
      <c r="I73" s="10"/>
      <c r="J73" s="10"/>
      <c r="K73" s="10"/>
      <c r="L73" s="41"/>
      <c r="M73" s="10">
        <v>5000</v>
      </c>
      <c r="N73" s="10">
        <f>SUM(B73:M73)</f>
        <v>71855</v>
      </c>
    </row>
    <row r="74" spans="1:14" x14ac:dyDescent="0.3">
      <c r="A74" s="49"/>
      <c r="B74" s="6"/>
      <c r="C74" s="6"/>
      <c r="D74" s="6"/>
      <c r="E74" s="6"/>
      <c r="F74" s="57"/>
      <c r="G74" s="6"/>
      <c r="H74" s="6"/>
      <c r="I74" s="6"/>
      <c r="J74" s="6"/>
      <c r="K74" s="6"/>
      <c r="L74" s="57"/>
      <c r="M74" s="6"/>
      <c r="N74" s="10"/>
    </row>
    <row r="75" spans="1:14" ht="16.2" thickBot="1" x14ac:dyDescent="0.35">
      <c r="A75" s="52" t="s">
        <v>117</v>
      </c>
      <c r="B75" s="15">
        <f t="shared" ref="B75:M75" si="19">SUM(B76:B78)</f>
        <v>1158266.29</v>
      </c>
      <c r="C75" s="15">
        <f t="shared" si="19"/>
        <v>39700</v>
      </c>
      <c r="D75" s="15">
        <f t="shared" si="19"/>
        <v>39230</v>
      </c>
      <c r="E75" s="15">
        <f t="shared" si="19"/>
        <v>1590875.4</v>
      </c>
      <c r="F75" s="15">
        <f t="shared" si="19"/>
        <v>154000</v>
      </c>
      <c r="G75" s="15">
        <f t="shared" si="19"/>
        <v>563651.83999999997</v>
      </c>
      <c r="H75" s="15">
        <f t="shared" si="19"/>
        <v>729643.68</v>
      </c>
      <c r="I75" s="15">
        <f t="shared" si="19"/>
        <v>572495.92000000004</v>
      </c>
      <c r="J75" s="15">
        <f t="shared" si="19"/>
        <v>1207805.05</v>
      </c>
      <c r="K75" s="15">
        <f t="shared" si="19"/>
        <v>199015.88</v>
      </c>
      <c r="L75" s="15">
        <f t="shared" si="19"/>
        <v>315767.21000000002</v>
      </c>
      <c r="M75" s="15">
        <f t="shared" si="19"/>
        <v>198940</v>
      </c>
      <c r="N75" s="40">
        <f>SUM(N76:N78)</f>
        <v>6769391.2700000005</v>
      </c>
    </row>
    <row r="76" spans="1:14" x14ac:dyDescent="0.3">
      <c r="A76" s="9" t="s">
        <v>47</v>
      </c>
      <c r="B76" s="10"/>
      <c r="C76" s="6"/>
      <c r="D76" s="10">
        <v>18370</v>
      </c>
      <c r="E76" s="10"/>
      <c r="F76" s="6"/>
      <c r="G76" s="10">
        <v>19490.5</v>
      </c>
      <c r="H76" s="10"/>
      <c r="I76" s="10">
        <v>10990</v>
      </c>
      <c r="J76" s="6"/>
      <c r="K76" s="6"/>
      <c r="L76" s="10">
        <v>3600</v>
      </c>
      <c r="M76" s="6"/>
      <c r="N76" s="45">
        <f>SUM(B76:M76)</f>
        <v>52450.5</v>
      </c>
    </row>
    <row r="77" spans="1:14" x14ac:dyDescent="0.3">
      <c r="A77" s="9" t="s">
        <v>48</v>
      </c>
      <c r="B77" s="10">
        <v>1158266.29</v>
      </c>
      <c r="C77" s="10">
        <v>39700</v>
      </c>
      <c r="D77" s="10">
        <v>20860</v>
      </c>
      <c r="E77" s="41"/>
      <c r="F77" s="10"/>
      <c r="G77" s="10">
        <v>25770.02</v>
      </c>
      <c r="H77" s="10">
        <v>92391</v>
      </c>
      <c r="I77" s="41"/>
      <c r="J77" s="10">
        <v>28674.25</v>
      </c>
      <c r="K77" s="10"/>
      <c r="L77" s="10">
        <v>62670.76</v>
      </c>
      <c r="M77" s="10"/>
      <c r="N77" s="45">
        <f>SUM(B77:M77)</f>
        <v>1428332.32</v>
      </c>
    </row>
    <row r="78" spans="1:14" x14ac:dyDescent="0.3">
      <c r="A78" s="9" t="s">
        <v>112</v>
      </c>
      <c r="B78" s="10"/>
      <c r="C78" s="10"/>
      <c r="D78" s="10"/>
      <c r="E78" s="10">
        <v>1590875.4</v>
      </c>
      <c r="F78" s="10">
        <v>154000</v>
      </c>
      <c r="G78" s="10">
        <v>518391.32</v>
      </c>
      <c r="H78" s="10">
        <v>637252.68000000005</v>
      </c>
      <c r="I78" s="10">
        <v>561505.92000000004</v>
      </c>
      <c r="J78" s="10">
        <v>1179130.8</v>
      </c>
      <c r="K78" s="10">
        <v>199015.88</v>
      </c>
      <c r="L78" s="10">
        <v>249496.45</v>
      </c>
      <c r="M78" s="10">
        <v>198940</v>
      </c>
      <c r="N78" s="45">
        <f>SUM(B78:M78)</f>
        <v>5288608.45</v>
      </c>
    </row>
    <row r="79" spans="1:14" x14ac:dyDescent="0.3">
      <c r="A79" s="1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6.2" thickBot="1" x14ac:dyDescent="0.35">
      <c r="A80" s="48" t="s">
        <v>74</v>
      </c>
      <c r="B80" s="15">
        <f t="shared" ref="B80:M80" si="20">SUM(B81:B82)</f>
        <v>156580.35999999999</v>
      </c>
      <c r="C80" s="15">
        <f t="shared" si="20"/>
        <v>173309.36</v>
      </c>
      <c r="D80" s="15">
        <f t="shared" si="20"/>
        <v>166107.25</v>
      </c>
      <c r="E80" s="15">
        <f t="shared" si="20"/>
        <v>162247.29999999999</v>
      </c>
      <c r="F80" s="15">
        <f t="shared" si="20"/>
        <v>450665.6</v>
      </c>
      <c r="G80" s="15">
        <f t="shared" si="20"/>
        <v>290775.65999999997</v>
      </c>
      <c r="H80" s="15">
        <f t="shared" si="20"/>
        <v>194901.16</v>
      </c>
      <c r="I80" s="15">
        <f t="shared" si="20"/>
        <v>120116.17</v>
      </c>
      <c r="J80" s="15">
        <f t="shared" si="20"/>
        <v>154336.46</v>
      </c>
      <c r="K80" s="15">
        <f t="shared" si="20"/>
        <v>138669.54999999999</v>
      </c>
      <c r="L80" s="15">
        <f t="shared" si="20"/>
        <v>474558.15</v>
      </c>
      <c r="M80" s="15">
        <f t="shared" si="20"/>
        <v>207127.19</v>
      </c>
      <c r="N80" s="40">
        <f>SUM(N81:N82)</f>
        <v>2689394.21</v>
      </c>
    </row>
    <row r="81" spans="1:14" x14ac:dyDescent="0.3">
      <c r="A81" s="6"/>
      <c r="B81" s="10"/>
      <c r="C81" s="10"/>
      <c r="D81" s="10"/>
      <c r="E81" s="10"/>
      <c r="F81" s="10"/>
      <c r="G81" s="17"/>
      <c r="H81" s="10"/>
      <c r="I81" s="10"/>
      <c r="J81" s="10"/>
      <c r="K81" s="10"/>
      <c r="L81" s="10"/>
      <c r="M81" s="17"/>
      <c r="N81" s="45">
        <f t="shared" ref="N81" si="21">SUM(H81:M81)</f>
        <v>0</v>
      </c>
    </row>
    <row r="82" spans="1:14" x14ac:dyDescent="0.3">
      <c r="A82" s="50" t="s">
        <v>75</v>
      </c>
      <c r="B82" s="10">
        <v>156580.35999999999</v>
      </c>
      <c r="C82" s="17">
        <v>173309.36</v>
      </c>
      <c r="D82" s="10">
        <v>166107.25</v>
      </c>
      <c r="E82" s="10">
        <v>162247.29999999999</v>
      </c>
      <c r="F82" s="10">
        <v>450665.6</v>
      </c>
      <c r="G82" s="10">
        <v>290775.65999999997</v>
      </c>
      <c r="H82" s="10">
        <v>194901.16</v>
      </c>
      <c r="I82" s="10">
        <v>120116.17</v>
      </c>
      <c r="J82" s="10">
        <v>154336.46</v>
      </c>
      <c r="K82" s="10">
        <v>138669.54999999999</v>
      </c>
      <c r="L82" s="10">
        <v>474558.15</v>
      </c>
      <c r="M82" s="17">
        <v>207127.19</v>
      </c>
      <c r="N82" s="45">
        <f>SUM(B82:M82)</f>
        <v>2689394.21</v>
      </c>
    </row>
    <row r="83" spans="1:14" x14ac:dyDescent="0.3">
      <c r="A83" s="18"/>
      <c r="B83" s="10"/>
      <c r="C83" s="10"/>
      <c r="D83" s="10"/>
      <c r="E83" s="10"/>
      <c r="F83" s="10"/>
      <c r="G83" s="17"/>
      <c r="H83" s="10"/>
      <c r="I83" s="10"/>
      <c r="J83" s="10"/>
      <c r="K83" s="10"/>
      <c r="L83" s="10"/>
      <c r="M83" s="17"/>
      <c r="N83" s="10"/>
    </row>
    <row r="84" spans="1:14" ht="16.2" thickBot="1" x14ac:dyDescent="0.35">
      <c r="A84" s="58" t="s">
        <v>76</v>
      </c>
      <c r="B84" s="15">
        <f>SUM(B85:B86)</f>
        <v>5286.93</v>
      </c>
      <c r="C84" s="15">
        <f>SUM(C85:C86)</f>
        <v>118508.7</v>
      </c>
      <c r="D84" s="15">
        <f t="shared" ref="D84:G84" si="22">SUM(D85:D86)</f>
        <v>9379.61</v>
      </c>
      <c r="E84" s="15">
        <f t="shared" si="22"/>
        <v>144751.12</v>
      </c>
      <c r="F84" s="15">
        <f t="shared" si="22"/>
        <v>7026.93</v>
      </c>
      <c r="G84" s="15">
        <f t="shared" si="22"/>
        <v>35330.68</v>
      </c>
      <c r="H84" s="15">
        <f>SUM(H85:H86)</f>
        <v>409555.13</v>
      </c>
      <c r="I84" s="15">
        <f>SUM(I85:I86)</f>
        <v>147273.86000000002</v>
      </c>
      <c r="J84" s="15">
        <f t="shared" ref="J84:M84" si="23">SUM(J85:J86)</f>
        <v>9820.5400000000009</v>
      </c>
      <c r="K84" s="15">
        <f t="shared" si="23"/>
        <v>5692.49</v>
      </c>
      <c r="L84" s="15">
        <f t="shared" si="23"/>
        <v>5254.01</v>
      </c>
      <c r="M84" s="15">
        <f t="shared" si="23"/>
        <v>5316.65</v>
      </c>
      <c r="N84" s="59">
        <f>SUM(N85:N86)</f>
        <v>903196.64999999991</v>
      </c>
    </row>
    <row r="85" spans="1:14" x14ac:dyDescent="0.3">
      <c r="A85" s="18" t="s">
        <v>116</v>
      </c>
      <c r="B85" s="10"/>
      <c r="C85" s="17">
        <v>113012.97</v>
      </c>
      <c r="D85" s="10"/>
      <c r="E85" s="10">
        <v>139735.63</v>
      </c>
      <c r="F85" s="10"/>
      <c r="G85" s="10">
        <v>30085.5</v>
      </c>
      <c r="H85" s="10">
        <v>403800</v>
      </c>
      <c r="I85" s="10">
        <v>140850.57</v>
      </c>
      <c r="J85" s="10"/>
      <c r="K85" s="10"/>
      <c r="L85" s="10"/>
      <c r="M85" s="17"/>
      <c r="N85" s="45">
        <f>SUM(B85:M85)</f>
        <v>827484.66999999993</v>
      </c>
    </row>
    <row r="86" spans="1:14" x14ac:dyDescent="0.3">
      <c r="A86" s="18" t="s">
        <v>77</v>
      </c>
      <c r="B86" s="10">
        <v>5286.93</v>
      </c>
      <c r="C86" s="10">
        <v>5495.73</v>
      </c>
      <c r="D86" s="10">
        <v>9379.61</v>
      </c>
      <c r="E86" s="10">
        <v>5015.49</v>
      </c>
      <c r="F86" s="10">
        <v>7026.93</v>
      </c>
      <c r="G86" s="10">
        <v>5245.18</v>
      </c>
      <c r="H86" s="10">
        <v>5755.13</v>
      </c>
      <c r="I86" s="10">
        <v>6423.29</v>
      </c>
      <c r="J86" s="10">
        <v>9820.5400000000009</v>
      </c>
      <c r="K86" s="10">
        <v>5692.49</v>
      </c>
      <c r="L86" s="10">
        <v>5254.01</v>
      </c>
      <c r="M86" s="10">
        <v>5316.65</v>
      </c>
      <c r="N86" s="45">
        <f>SUM(B86:M86)</f>
        <v>75711.98</v>
      </c>
    </row>
    <row r="87" spans="1:14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6.2" thickBot="1" x14ac:dyDescent="0.35">
      <c r="A88" s="36" t="s">
        <v>49</v>
      </c>
      <c r="B88" s="60">
        <f t="shared" ref="B88:N88" si="24">B17+B23+B27+B31+B38+B44+B48+B52+B56+B62+B71+B75+B80+B84</f>
        <v>5572274.1799999997</v>
      </c>
      <c r="C88" s="60">
        <f t="shared" si="24"/>
        <v>4923706.9600000009</v>
      </c>
      <c r="D88" s="60">
        <f t="shared" si="24"/>
        <v>5471156.9300000006</v>
      </c>
      <c r="E88" s="60">
        <f t="shared" si="24"/>
        <v>7697415.2200000007</v>
      </c>
      <c r="F88" s="60">
        <f t="shared" si="24"/>
        <v>5444638.5</v>
      </c>
      <c r="G88" s="60">
        <f t="shared" si="24"/>
        <v>6110862.5899999999</v>
      </c>
      <c r="H88" s="60">
        <f t="shared" si="24"/>
        <v>6976677.71</v>
      </c>
      <c r="I88" s="60">
        <f t="shared" si="24"/>
        <v>4625978.8500000006</v>
      </c>
      <c r="J88" s="60">
        <f t="shared" si="24"/>
        <v>6264313.0799999991</v>
      </c>
      <c r="K88" s="60">
        <f t="shared" si="24"/>
        <v>5050453.26</v>
      </c>
      <c r="L88" s="60">
        <f t="shared" si="24"/>
        <v>5712424.6099999994</v>
      </c>
      <c r="M88" s="60">
        <f t="shared" si="24"/>
        <v>5265799.18</v>
      </c>
      <c r="N88" s="61">
        <f t="shared" si="24"/>
        <v>69115701.069999993</v>
      </c>
    </row>
    <row r="89" spans="1:14" ht="15" thickBot="1" x14ac:dyDescent="0.3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62"/>
    </row>
    <row r="90" spans="1:14" x14ac:dyDescent="0.3">
      <c r="A90" s="13" t="s">
        <v>78</v>
      </c>
      <c r="B90" s="112">
        <f t="shared" ref="B90:M90" si="25">B13-B88</f>
        <v>-1129991.9299999997</v>
      </c>
      <c r="C90" s="108">
        <f>C13-C88</f>
        <v>-405993.03000000119</v>
      </c>
      <c r="D90" s="108">
        <f t="shared" si="25"/>
        <v>-1913684.2000000011</v>
      </c>
      <c r="E90" s="112">
        <f t="shared" si="25"/>
        <v>-2510304.1500000004</v>
      </c>
      <c r="F90" s="112">
        <f t="shared" si="25"/>
        <v>-705536.8200000003</v>
      </c>
      <c r="G90" s="112">
        <f t="shared" si="25"/>
        <v>-1307392.5999999996</v>
      </c>
      <c r="H90" s="96">
        <f t="shared" si="25"/>
        <v>-695320.87999999989</v>
      </c>
      <c r="I90" s="96">
        <f t="shared" si="25"/>
        <v>726585.73999999929</v>
      </c>
      <c r="J90" s="112">
        <f t="shared" si="25"/>
        <v>-615996.57999999914</v>
      </c>
      <c r="K90" s="96">
        <f t="shared" si="25"/>
        <v>-74880.519999999553</v>
      </c>
      <c r="L90" s="112">
        <f t="shared" si="25"/>
        <v>-1357679.8399999989</v>
      </c>
      <c r="M90" s="112">
        <f t="shared" si="25"/>
        <v>-1149173.0599999996</v>
      </c>
      <c r="N90" s="109"/>
    </row>
    <row r="91" spans="1:14" ht="15" thickBot="1" x14ac:dyDescent="0.35">
      <c r="A91" s="12"/>
      <c r="B91" s="98"/>
      <c r="C91" s="98"/>
      <c r="D91" s="98"/>
      <c r="E91" s="98"/>
      <c r="F91" s="99"/>
      <c r="G91" s="11"/>
      <c r="H91" s="98"/>
      <c r="I91" s="98"/>
      <c r="J91" s="98"/>
      <c r="K91" s="98"/>
      <c r="L91" s="99"/>
      <c r="M91" s="11"/>
    </row>
    <row r="92" spans="1:14" x14ac:dyDescent="0.3">
      <c r="A92" s="13" t="s">
        <v>123</v>
      </c>
      <c r="B92" s="97">
        <v>10576665.439999999</v>
      </c>
      <c r="C92" s="97">
        <f>--C90+B92</f>
        <v>10170672.409999998</v>
      </c>
      <c r="D92" s="97">
        <f>--D90+C92</f>
        <v>8256988.2099999972</v>
      </c>
      <c r="E92" s="97">
        <f>--E90+D92</f>
        <v>5746684.0599999968</v>
      </c>
      <c r="F92" s="97">
        <v>5041147.24</v>
      </c>
      <c r="G92" s="97">
        <f t="shared" ref="G92" si="26">--G90+F92</f>
        <v>3733754.6400000006</v>
      </c>
      <c r="H92" s="97">
        <f t="shared" ref="H92" si="27">--H90+G92</f>
        <v>3038433.7600000007</v>
      </c>
      <c r="I92" s="97">
        <f t="shared" ref="I92" si="28">--I90+H92</f>
        <v>3765019.5</v>
      </c>
      <c r="J92" s="97">
        <f t="shared" ref="J92" si="29">--J90+I92</f>
        <v>3149022.9200000009</v>
      </c>
      <c r="K92" s="97">
        <f t="shared" ref="K92" si="30">--K90+J92</f>
        <v>3074142.4000000013</v>
      </c>
      <c r="L92" s="97">
        <f t="shared" ref="L92" si="31">--L90+K92</f>
        <v>1716462.5600000024</v>
      </c>
      <c r="M92" s="97">
        <f t="shared" ref="M92" si="32">--M90+L92</f>
        <v>567289.50000000279</v>
      </c>
    </row>
    <row r="93" spans="1:14" ht="15" thickBot="1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45"/>
    </row>
    <row r="94" spans="1:14" x14ac:dyDescent="0.3">
      <c r="A94" s="13"/>
      <c r="B94" s="10"/>
      <c r="C94" s="10"/>
      <c r="D94" s="10"/>
      <c r="E94" s="17"/>
      <c r="F94" s="41"/>
      <c r="G94" s="10"/>
      <c r="H94" s="10"/>
      <c r="I94" s="10"/>
      <c r="J94" s="10"/>
      <c r="K94" s="17"/>
      <c r="L94" s="41"/>
      <c r="M94" s="10"/>
    </row>
    <row r="95" spans="1:14" x14ac:dyDescent="0.3">
      <c r="F95" s="6"/>
      <c r="N95" s="3"/>
    </row>
    <row r="96" spans="1:14" x14ac:dyDescent="0.3">
      <c r="F96" s="1"/>
      <c r="N96" s="45"/>
    </row>
    <row r="97" spans="6:14" x14ac:dyDescent="0.3">
      <c r="N97" s="95"/>
    </row>
    <row r="98" spans="6:14" x14ac:dyDescent="0.3">
      <c r="F98" s="13"/>
      <c r="G98" s="6"/>
    </row>
  </sheetData>
  <pageMargins left="0.17" right="0.17" top="0.36" bottom="0.7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RESUMEN,22-23 </vt:lpstr>
      <vt:lpstr>INF,22-23</vt:lpstr>
      <vt:lpstr>INFORME 2022-2023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Pech</dc:creator>
  <cp:lastModifiedBy>user</cp:lastModifiedBy>
  <cp:lastPrinted>2021-09-06T14:42:34Z</cp:lastPrinted>
  <dcterms:created xsi:type="dcterms:W3CDTF">2014-02-28T17:14:55Z</dcterms:created>
  <dcterms:modified xsi:type="dcterms:W3CDTF">2023-09-13T16:31:43Z</dcterms:modified>
</cp:coreProperties>
</file>