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PADRONES ENTREGA_TRABAJADO\PADRON COORDINACIÓN 05_LISTO\"/>
    </mc:Choice>
  </mc:AlternateContent>
  <xr:revisionPtr revIDLastSave="0" documentId="13_ncr:1_{7141ED28-C43F-40B2-8C1E-56F5214CC668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Hoja1" sheetId="11" r:id="rId1"/>
    <sheet name="NOM ESPECIAL" sheetId="9" state="hidden" r:id="rId2"/>
  </sheets>
  <definedNames>
    <definedName name="_xlnm._FilterDatabase" localSheetId="1" hidden="1">'NOM ESPECIAL'!$A$3:$BB$11</definedName>
  </definedNames>
  <calcPr calcId="191029"/>
</workbook>
</file>

<file path=xl/calcChain.xml><?xml version="1.0" encoding="utf-8"?>
<calcChain xmlns="http://schemas.openxmlformats.org/spreadsheetml/2006/main">
  <c r="S8" i="9" l="1"/>
  <c r="S9" i="9"/>
  <c r="T16" i="9" l="1"/>
  <c r="T17" i="9" l="1"/>
  <c r="R4" i="9" l="1"/>
  <c r="S4" i="9" s="1"/>
  <c r="R7" i="9"/>
  <c r="S7" i="9" s="1"/>
  <c r="R5" i="9"/>
  <c r="S5" i="9" s="1"/>
  <c r="R6" i="9"/>
  <c r="S6" i="9" s="1"/>
  <c r="T7" i="9" l="1"/>
  <c r="AH7" i="9" l="1"/>
  <c r="AN7" i="9" l="1"/>
  <c r="AK7" i="9"/>
  <c r="AL7" i="9" s="1"/>
  <c r="AO7" i="9"/>
  <c r="AW7" i="9" l="1"/>
  <c r="AX7" i="9" s="1"/>
  <c r="AG4" i="9" l="1"/>
  <c r="AC4" i="9"/>
  <c r="AA4" i="9"/>
  <c r="Y4" i="9"/>
  <c r="W4" i="9"/>
  <c r="AJ4" i="9" l="1"/>
  <c r="U4" i="9"/>
  <c r="AH4" i="9" s="1"/>
  <c r="AO4" i="9" l="1"/>
  <c r="AN4" i="9"/>
  <c r="AK4" i="9"/>
  <c r="AL4" i="9" s="1"/>
  <c r="V17" i="9"/>
  <c r="V18" i="9" l="1"/>
  <c r="AW4" i="9"/>
  <c r="AX4" i="9" s="1"/>
  <c r="U14" i="9" l="1"/>
  <c r="U13" i="9"/>
  <c r="U15" i="9" l="1"/>
  <c r="O13" i="9" l="1"/>
  <c r="O14" i="9"/>
  <c r="O15" i="9" l="1"/>
  <c r="O16" i="9" s="1"/>
  <c r="AO8" i="9"/>
  <c r="AO9" i="9"/>
  <c r="D280" i="9" l="1"/>
  <c r="S197" i="9"/>
  <c r="D179" i="9"/>
  <c r="D138" i="9"/>
  <c r="D125" i="9"/>
  <c r="S25" i="9"/>
  <c r="D16" i="9"/>
  <c r="AU10" i="9" l="1"/>
  <c r="AV10" i="9"/>
  <c r="AD10" i="9" l="1"/>
  <c r="AE10" i="9" l="1"/>
  <c r="AC5" i="9" l="1"/>
  <c r="AC6" i="9"/>
  <c r="Y5" i="9"/>
  <c r="Y6" i="9"/>
  <c r="AS10" i="9" l="1"/>
  <c r="AR10" i="9"/>
  <c r="AQ10" i="9"/>
  <c r="AP10" i="9"/>
  <c r="AM10" i="9"/>
  <c r="AI10" i="9"/>
  <c r="AF10" i="9"/>
  <c r="AB10" i="9"/>
  <c r="Z10" i="9"/>
  <c r="X10" i="9"/>
  <c r="V10" i="9"/>
  <c r="AN9" i="9"/>
  <c r="AW9" i="9" s="1"/>
  <c r="AG9" i="9"/>
  <c r="AC9" i="9"/>
  <c r="AA9" i="9"/>
  <c r="Y9" i="9"/>
  <c r="W9" i="9"/>
  <c r="AN8" i="9"/>
  <c r="AW8" i="9" s="1"/>
  <c r="AG8" i="9"/>
  <c r="AC8" i="9"/>
  <c r="AA8" i="9"/>
  <c r="Y8" i="9"/>
  <c r="W8" i="9"/>
  <c r="U8" i="9"/>
  <c r="AG6" i="9"/>
  <c r="AA6" i="9"/>
  <c r="W6" i="9"/>
  <c r="AJ6" i="9"/>
  <c r="AG5" i="9"/>
  <c r="AA5" i="9"/>
  <c r="W5" i="9"/>
  <c r="U5" i="9"/>
  <c r="AH5" i="9" l="1"/>
  <c r="AO5" i="9" s="1"/>
  <c r="AT10" i="9"/>
  <c r="AK9" i="9"/>
  <c r="AL9" i="9" s="1"/>
  <c r="AK8" i="9"/>
  <c r="AL8" i="9" s="1"/>
  <c r="U6" i="9"/>
  <c r="AJ5" i="9"/>
  <c r="U10" i="9" l="1"/>
  <c r="AH6" i="9"/>
  <c r="AN5" i="9"/>
  <c r="AW5" i="9" s="1"/>
  <c r="AK5" i="9"/>
  <c r="AL5" i="9" s="1"/>
  <c r="AX8" i="9"/>
  <c r="AX9" i="9"/>
  <c r="AJ10" i="9"/>
  <c r="AN6" i="9" l="1"/>
  <c r="AO6" i="9"/>
  <c r="AK6" i="9"/>
  <c r="AL6" i="9" s="1"/>
  <c r="AX5" i="9"/>
  <c r="AH10" i="9"/>
  <c r="AO10" i="9" l="1"/>
  <c r="AW6" i="9"/>
  <c r="AX6" i="9" s="1"/>
  <c r="AX10" i="9" s="1"/>
  <c r="AN10" i="9"/>
  <c r="Y10" i="9" l="1"/>
  <c r="T10" i="9"/>
  <c r="AG10" i="9" l="1"/>
  <c r="W10" i="9"/>
  <c r="AC10" i="9"/>
  <c r="AA10" i="9"/>
  <c r="AK10" i="9" l="1"/>
  <c r="AL10" i="9" l="1"/>
</calcChain>
</file>

<file path=xl/sharedStrings.xml><?xml version="1.0" encoding="utf-8"?>
<sst xmlns="http://schemas.openxmlformats.org/spreadsheetml/2006/main" count="904" uniqueCount="418">
  <si>
    <t>ESQUEMA</t>
  </si>
  <si>
    <t>NSS</t>
  </si>
  <si>
    <t>RFC</t>
  </si>
  <si>
    <t>TIPO DE PAGO</t>
  </si>
  <si>
    <t>BANCO</t>
  </si>
  <si>
    <t>CUENTA</t>
  </si>
  <si>
    <t>CLABE INTERBANCARIA</t>
  </si>
  <si>
    <t>APELLIDO PATERNO</t>
  </si>
  <si>
    <t>APELLIDO MATERNO</t>
  </si>
  <si>
    <t>NOMBRES</t>
  </si>
  <si>
    <t>CURP</t>
  </si>
  <si>
    <t>ADMON. PPP</t>
  </si>
  <si>
    <t>A</t>
  </si>
  <si>
    <t>TRANSFERENCIA</t>
  </si>
  <si>
    <t>OTRAS PERCEPCIONES</t>
  </si>
  <si>
    <t>SUELDO BRUTO</t>
  </si>
  <si>
    <t>RETENCION INFONAVIT</t>
  </si>
  <si>
    <t>82058514660</t>
  </si>
  <si>
    <t>REDC8504265D6</t>
  </si>
  <si>
    <t>REDC850426HVZYMS09</t>
  </si>
  <si>
    <t>REYES</t>
  </si>
  <si>
    <t>DOMINGUEZ</t>
  </si>
  <si>
    <t>SANCHEZ</t>
  </si>
  <si>
    <t>CESAR</t>
  </si>
  <si>
    <t>SANTANDER</t>
  </si>
  <si>
    <t>BANORTE</t>
  </si>
  <si>
    <t>DESCANSO TRABAJADO</t>
  </si>
  <si>
    <t>FALTAS</t>
  </si>
  <si>
    <t>DIARIO REAL</t>
  </si>
  <si>
    <t>PRIMA DOMINICAL</t>
  </si>
  <si>
    <t>NUM</t>
  </si>
  <si>
    <t>A COBRAR</t>
  </si>
  <si>
    <t>FONDO DE AHORRO PATRON</t>
  </si>
  <si>
    <t>CUENTAS POR COBRAR</t>
  </si>
  <si>
    <t>ADICIONALES</t>
  </si>
  <si>
    <t>VALES</t>
  </si>
  <si>
    <t>PENSION ALIMENTICIA</t>
  </si>
  <si>
    <t>SUMA RETENCIONES</t>
  </si>
  <si>
    <t>PSG</t>
  </si>
  <si>
    <t>TURNO DOBLE</t>
  </si>
  <si>
    <t>INCAPACIDAD</t>
  </si>
  <si>
    <t>HORAS EXTRAS</t>
  </si>
  <si>
    <t>DIAS FESTIVO</t>
  </si>
  <si>
    <t>MONTO FESTIVO</t>
  </si>
  <si>
    <t>MONTO TURNO DOBLE</t>
  </si>
  <si>
    <t>DIAS TRABAJADOS</t>
  </si>
  <si>
    <t>FONDO DE AHORRO OBRERO</t>
  </si>
  <si>
    <t xml:space="preserve">Seguridad </t>
  </si>
  <si>
    <t xml:space="preserve">Agente de Seguridad </t>
  </si>
  <si>
    <t>DEPTO</t>
  </si>
  <si>
    <t>PTO</t>
  </si>
  <si>
    <t>REYES DOMINGUEZ CESAR</t>
  </si>
  <si>
    <t xml:space="preserve">  </t>
  </si>
  <si>
    <t>COLABORADOR</t>
  </si>
  <si>
    <t xml:space="preserve"> </t>
  </si>
  <si>
    <t>014691567552745793</t>
  </si>
  <si>
    <t>PRIMA VACACIONAL</t>
  </si>
  <si>
    <t>ZEPEDA</t>
  </si>
  <si>
    <t>PONCHE</t>
  </si>
  <si>
    <t>JOSE ALFONSO</t>
  </si>
  <si>
    <t>ZEPA970607PJ3</t>
  </si>
  <si>
    <t>ZEPA970607HMCPNL05</t>
  </si>
  <si>
    <t>ZEPEDA PONCE JOSE ALFONSO</t>
  </si>
  <si>
    <t>014691606157620831</t>
  </si>
  <si>
    <t>FACTOR DESCUENTO INFONAVIT 2020</t>
  </si>
  <si>
    <t>AJUSTE INFONAVIT</t>
  </si>
  <si>
    <t>SALC740120U12</t>
  </si>
  <si>
    <t>SALC740120HCLNRR04</t>
  </si>
  <si>
    <t xml:space="preserve">LARA </t>
  </si>
  <si>
    <t>CARLOS EDUARDO</t>
  </si>
  <si>
    <t>SANCHEZ LARA CARLOS EDUARDO</t>
  </si>
  <si>
    <t>ESPECIAL</t>
  </si>
  <si>
    <t>SEGURIDAD</t>
  </si>
  <si>
    <t>0802290166</t>
  </si>
  <si>
    <t>072150008022901669</t>
  </si>
  <si>
    <t>04067007460</t>
  </si>
  <si>
    <t>IAVJ700526FD6</t>
  </si>
  <si>
    <t>IAVJ700526HNTNGN07</t>
  </si>
  <si>
    <t>INDA</t>
  </si>
  <si>
    <t>VEGA</t>
  </si>
  <si>
    <t>JUAN MANUEL</t>
  </si>
  <si>
    <t>INDA VEGA JUAN MANUEL</t>
  </si>
  <si>
    <t>ADMINISTRACION</t>
  </si>
  <si>
    <t>0800709150</t>
  </si>
  <si>
    <t>072320008007091502</t>
  </si>
  <si>
    <t>IMPORTE PRIMA DOMINICAL</t>
  </si>
  <si>
    <t>VACACIONES</t>
  </si>
  <si>
    <t>SUMA PERCEPCIONES</t>
  </si>
  <si>
    <t>IMPORTE DIAS DE VACACIONES</t>
  </si>
  <si>
    <t>IMSS</t>
  </si>
  <si>
    <t>ISR</t>
  </si>
  <si>
    <t xml:space="preserve">ZONA </t>
  </si>
  <si>
    <t>REYES/DOMINGUEZ,CESAR</t>
  </si>
  <si>
    <t>ZEPEDA/PONCE,JOSE ALFONSO</t>
  </si>
  <si>
    <t>No emp</t>
  </si>
  <si>
    <t>MONTO Horas Extras</t>
  </si>
  <si>
    <t>AUSENTISMOS</t>
  </si>
  <si>
    <t>PRESTAMO MORA</t>
  </si>
  <si>
    <t>MEJIA VILLANUEVA MARIA DEL CARMEN</t>
  </si>
  <si>
    <t>LOPEZ VILLATORO ADNER</t>
  </si>
  <si>
    <t>02199536273</t>
  </si>
  <si>
    <t>44160003008</t>
  </si>
  <si>
    <t>54180076553</t>
  </si>
  <si>
    <t>´03149194304</t>
  </si>
  <si>
    <t>59170171504</t>
  </si>
  <si>
    <t>02190288338</t>
  </si>
  <si>
    <t>02239734508</t>
  </si>
  <si>
    <t>08139916814</t>
  </si>
  <si>
    <t>03220146371</t>
  </si>
  <si>
    <t>06190099934</t>
  </si>
  <si>
    <t>9983299301</t>
  </si>
  <si>
    <t>998 116 8050</t>
  </si>
  <si>
    <t>917 156 3946</t>
  </si>
  <si>
    <t>998 937 2083</t>
  </si>
  <si>
    <t>*05148872491</t>
  </si>
  <si>
    <t>998 430 6873</t>
  </si>
  <si>
    <t>56 4505 0570</t>
  </si>
  <si>
    <t>998 181 6564</t>
  </si>
  <si>
    <t>998 229 4241</t>
  </si>
  <si>
    <t>998 388 5679</t>
  </si>
  <si>
    <t>s/n</t>
  </si>
  <si>
    <t>998 1833 803</t>
  </si>
  <si>
    <t>998 134 8442</t>
  </si>
  <si>
    <t>998 475 1133</t>
  </si>
  <si>
    <t>998 166 4265</t>
  </si>
  <si>
    <t>998 117 9773</t>
  </si>
  <si>
    <t>AAGL860318MVZMRL03</t>
  </si>
  <si>
    <t>AATD641113HYNYZG03</t>
  </si>
  <si>
    <t>CACJ760205HVZRHN01</t>
  </si>
  <si>
    <t>BAVI950805MTCRZN05</t>
  </si>
  <si>
    <t>CAHS630219MVZMRB00</t>
  </si>
  <si>
    <t>CAGV000718HYNNMCA1</t>
  </si>
  <si>
    <t>DOSM750618HCSMNR06</t>
  </si>
  <si>
    <t>DIBE650529MYNZLL03</t>
  </si>
  <si>
    <t>FOVM690809HDFLLR03</t>
  </si>
  <si>
    <t>LAHG760802HTCZRR04</t>
  </si>
  <si>
    <t>MAGC690402HTCRRR01</t>
  </si>
  <si>
    <t>MACI641119MYNYNS09</t>
  </si>
  <si>
    <t>MOLF681213HCSNPR02</t>
  </si>
  <si>
    <t>COCJ751109MVZRRS00</t>
  </si>
  <si>
    <t>CUVL980301HTCRLS09</t>
  </si>
  <si>
    <t>MOAM750829HDFRRG00</t>
  </si>
  <si>
    <t>MOBL791028HCCRLS14</t>
  </si>
  <si>
    <t>DUCC040628HQRZHRA2</t>
  </si>
  <si>
    <t>EAMC700831MDFSNL04</t>
  </si>
  <si>
    <t>FABC920612MQRLRN09</t>
  </si>
  <si>
    <t>FOVM690809HDFLGR03</t>
  </si>
  <si>
    <t>GABC800716MTCLTR06</t>
  </si>
  <si>
    <t>GAVJ031130MTCRLSA4</t>
  </si>
  <si>
    <t>HEHW840315HTCRRL04</t>
  </si>
  <si>
    <t>IARA641208HCSSNN06</t>
  </si>
  <si>
    <t>JUDJ001113HTCRMNA3</t>
  </si>
  <si>
    <t>JUHI800530HCSSRL04</t>
  </si>
  <si>
    <t>LERF830528HDFNYR07</t>
  </si>
  <si>
    <t>LUPJ850219HTCNRL06</t>
  </si>
  <si>
    <t>MASM700224HYNZCN01</t>
  </si>
  <si>
    <t>MACN911111MCSGNL07</t>
  </si>
  <si>
    <t>MAPC871104HYNRTR03</t>
  </si>
  <si>
    <t>MAMY010805HCCRRRA3</t>
  </si>
  <si>
    <t>MAMA021005HQRTNNA5</t>
  </si>
  <si>
    <t>MAES710806HQRYKX02</t>
  </si>
  <si>
    <t>MOBL620603HYNXTR02</t>
  </si>
  <si>
    <t>MOAJ970120HDFRRQ06</t>
  </si>
  <si>
    <t>NAHE990109HQRRPZ04</t>
  </si>
  <si>
    <t>OIFJ911016HPLRLH05</t>
  </si>
  <si>
    <t>PEHC860716MTCRRR07</t>
  </si>
  <si>
    <t>PUTB821021MQRCZT04</t>
  </si>
  <si>
    <t>RACY791201MTCMLS02</t>
  </si>
  <si>
    <t>RALE790822MCSMPL08</t>
  </si>
  <si>
    <t>RELD010625MPLYCLA3</t>
  </si>
  <si>
    <t>RECM690529HYNYMR03</t>
  </si>
  <si>
    <t>ROMM011218HPLSNRA5</t>
  </si>
  <si>
    <t>SALG920722MCSNNB01</t>
  </si>
  <si>
    <t>TECR910702HYNCHD00</t>
  </si>
  <si>
    <t>TETR700426MYNCMS02</t>
  </si>
  <si>
    <t>TOGF711011HTCRRR08</t>
  </si>
  <si>
    <t>TUCM900324HYNNHN05</t>
  </si>
  <si>
    <t>TUME940302HYNNDR02</t>
  </si>
  <si>
    <t>UXCD620627MYNCHL08</t>
  </si>
  <si>
    <t>UIRC000204HTCRDHA9</t>
  </si>
  <si>
    <t>VAHF880902MVZLRB08</t>
  </si>
  <si>
    <t>VAFG930719MQRZRN06</t>
  </si>
  <si>
    <t>VICL800602MCSLHZ00</t>
  </si>
  <si>
    <t>VICB780706MTCNRR09</t>
  </si>
  <si>
    <t>ZASL640911HTCMNS02</t>
  </si>
  <si>
    <t>MODM780729MTCRZR05</t>
  </si>
  <si>
    <t>OIVD880913MTCLLL05</t>
  </si>
  <si>
    <t>AIMV011201HQRVRCA5</t>
  </si>
  <si>
    <t>DIKJ930523HYNZNL04</t>
  </si>
  <si>
    <t>IILE040108HCSNPDA7</t>
  </si>
  <si>
    <t>LACA960411MQRRMB09</t>
  </si>
  <si>
    <t>MOGD790630MCCRRL00</t>
  </si>
  <si>
    <t>UXME930614HYNHNL06</t>
  </si>
  <si>
    <t>Camarista</t>
  </si>
  <si>
    <t>Operador de Cuartos</t>
  </si>
  <si>
    <t>Steward</t>
  </si>
  <si>
    <t>Mesero</t>
  </si>
  <si>
    <t>Cocinero B</t>
  </si>
  <si>
    <t>Cantinero</t>
  </si>
  <si>
    <t>BellBoy</t>
  </si>
  <si>
    <t>Cocinero A</t>
  </si>
  <si>
    <t xml:space="preserve">Jardinero </t>
  </si>
  <si>
    <t xml:space="preserve">Auxiliar de areas publicas </t>
  </si>
  <si>
    <t>Ayudante de Cocina</t>
  </si>
  <si>
    <t>steward</t>
  </si>
  <si>
    <t>Carpintero</t>
  </si>
  <si>
    <t xml:space="preserve">Ayudante General </t>
  </si>
  <si>
    <t xml:space="preserve">Steward </t>
  </si>
  <si>
    <t>Alberquero</t>
  </si>
  <si>
    <t>Pastelero</t>
  </si>
  <si>
    <t>Costurera</t>
  </si>
  <si>
    <t>Panadero</t>
  </si>
  <si>
    <t>Carnicero</t>
  </si>
  <si>
    <t>Tecnico En Refrigeracion</t>
  </si>
  <si>
    <t xml:space="preserve">CAMARISTA </t>
  </si>
  <si>
    <t>CAMARISA</t>
  </si>
  <si>
    <t xml:space="preserve">Mayora </t>
  </si>
  <si>
    <t>CAMARISTA</t>
  </si>
  <si>
    <t>Toallero</t>
  </si>
  <si>
    <t>Cocinera B</t>
  </si>
  <si>
    <t>Ayudante de cocina</t>
  </si>
  <si>
    <t>Mecanico General</t>
  </si>
  <si>
    <t xml:space="preserve">Camarista </t>
  </si>
  <si>
    <t>OPERADORA DE HOTELES Y RESTAURANTES BISCHOU SC</t>
  </si>
  <si>
    <t>27 de noviembre del 2023</t>
  </si>
  <si>
    <t>06 de diciembre de 2023</t>
  </si>
  <si>
    <t>29 de noviembre de 2023</t>
  </si>
  <si>
    <t>Blvd. Kukulcan Km 2.5, Kukulcan Boulevard, Zona Hotelera, Cancún, Mexico, Zona Hotelera, Mexico</t>
  </si>
  <si>
    <t>NOMBRE</t>
  </si>
  <si>
    <t>AMADOR</t>
  </si>
  <si>
    <t>ANTONIO</t>
  </si>
  <si>
    <t>AVILA</t>
  </si>
  <si>
    <t>AY</t>
  </si>
  <si>
    <t>BARAHONA</t>
  </si>
  <si>
    <t>CAMPECHANO</t>
  </si>
  <si>
    <t>CANUL</t>
  </si>
  <si>
    <t>CARRION</t>
  </si>
  <si>
    <t>CASTILLO</t>
  </si>
  <si>
    <t>CAUICH</t>
  </si>
  <si>
    <t>GARCIA</t>
  </si>
  <si>
    <t>MENDEZ</t>
  </si>
  <si>
    <t>TUZ</t>
  </si>
  <si>
    <t>HERLINDO</t>
  </si>
  <si>
    <t>LILIANA</t>
  </si>
  <si>
    <t>FRANCISCO</t>
  </si>
  <si>
    <t>MORENO</t>
  </si>
  <si>
    <t>VAZQUEZ</t>
  </si>
  <si>
    <t>GOMEZ</t>
  </si>
  <si>
    <t>CHACHA</t>
  </si>
  <si>
    <t>CANCHE</t>
  </si>
  <si>
    <t>MAY</t>
  </si>
  <si>
    <t>VICTOR HUGO</t>
  </si>
  <si>
    <t>DIEGO</t>
  </si>
  <si>
    <t>INGRID CRISTELL</t>
  </si>
  <si>
    <t>VICTOR DANIEL</t>
  </si>
  <si>
    <t>JUAN GABRIEL</t>
  </si>
  <si>
    <t>JOSUE DAVID</t>
  </si>
  <si>
    <t>JOSE CLAUDIO</t>
  </si>
  <si>
    <t>JUAN CARLOS</t>
  </si>
  <si>
    <t>SABINA</t>
  </si>
  <si>
    <t xml:space="preserve">CEL </t>
  </si>
  <si>
    <t>CEN</t>
  </si>
  <si>
    <t>HAU</t>
  </si>
  <si>
    <t>JORGE DAVID</t>
  </si>
  <si>
    <t>CHULIM</t>
  </si>
  <si>
    <t>BATUN</t>
  </si>
  <si>
    <t xml:space="preserve"> JUAN GUALBERTO</t>
  </si>
  <si>
    <t>COBA</t>
  </si>
  <si>
    <t>COLLI</t>
  </si>
  <si>
    <t>ENRIQUE ALONSO</t>
  </si>
  <si>
    <t>COCOM</t>
  </si>
  <si>
    <t>POOT</t>
  </si>
  <si>
    <t>MARIANO</t>
  </si>
  <si>
    <t>CORDEÑO</t>
  </si>
  <si>
    <t>CARREÑO</t>
  </si>
  <si>
    <t>JOSEFINA</t>
  </si>
  <si>
    <t>DE LA CRUZ</t>
  </si>
  <si>
    <t>VILLA</t>
  </si>
  <si>
    <t>LUIS GERARDO</t>
  </si>
  <si>
    <t>DIAZ</t>
  </si>
  <si>
    <t>KANTUN</t>
  </si>
  <si>
    <t>JULIAN ALEXANDER</t>
  </si>
  <si>
    <t>DZIB</t>
  </si>
  <si>
    <t>DZUL</t>
  </si>
  <si>
    <t>MARCELINO</t>
  </si>
  <si>
    <t>BALAM</t>
  </si>
  <si>
    <t>ELSY MARIA</t>
  </si>
  <si>
    <t>CHAN</t>
  </si>
  <si>
    <t xml:space="preserve"> CARLOS GEOVANNY</t>
  </si>
  <si>
    <t>ESCAMILLA</t>
  </si>
  <si>
    <t>MONTES</t>
  </si>
  <si>
    <t>CLAUDIA</t>
  </si>
  <si>
    <t>FALCON</t>
  </si>
  <si>
    <t>BRICEÑO</t>
  </si>
  <si>
    <t>CINTIA CAROLINA</t>
  </si>
  <si>
    <t>FLORES</t>
  </si>
  <si>
    <t>VIGUERAS</t>
  </si>
  <si>
    <t>MAURICIO</t>
  </si>
  <si>
    <t>GALLEGOS</t>
  </si>
  <si>
    <t>BAUTISTA</t>
  </si>
  <si>
    <t>MARIA DEL CARMEN</t>
  </si>
  <si>
    <t>HERNANDEZ</t>
  </si>
  <si>
    <t>INTZIN</t>
  </si>
  <si>
    <t>ISASSI</t>
  </si>
  <si>
    <t>JUAREZ</t>
  </si>
  <si>
    <t>JUSTOS</t>
  </si>
  <si>
    <t>LARROCHA</t>
  </si>
  <si>
    <t>VALENCIA</t>
  </si>
  <si>
    <t>LOPEZ</t>
  </si>
  <si>
    <t>RENDON</t>
  </si>
  <si>
    <t>CAAMAL</t>
  </si>
  <si>
    <t>MARIA JOSE</t>
  </si>
  <si>
    <t>HERNANDEz</t>
  </si>
  <si>
    <t>WILBER</t>
  </si>
  <si>
    <t>EDGAR</t>
  </si>
  <si>
    <t>ANDREA CONCEPCIÓNM</t>
  </si>
  <si>
    <t>JUAN DIEGO</t>
  </si>
  <si>
    <t>ISAIAS</t>
  </si>
  <si>
    <t>LAZARO</t>
  </si>
  <si>
    <t>LEON</t>
  </si>
  <si>
    <t>ABRIL GETHSEMANI</t>
  </si>
  <si>
    <t>GERARDO</t>
  </si>
  <si>
    <t>JOSE FERNANDO GABRIEL</t>
  </si>
  <si>
    <t>LUNA</t>
  </si>
  <si>
    <t>MADRIGAL</t>
  </si>
  <si>
    <t>MAGAÑA</t>
  </si>
  <si>
    <t>MARCIAL</t>
  </si>
  <si>
    <t>MARTIN</t>
  </si>
  <si>
    <t>MARTINEZ</t>
  </si>
  <si>
    <t>PEREZ</t>
  </si>
  <si>
    <t>CONTRERAS</t>
  </si>
  <si>
    <t>PETUL</t>
  </si>
  <si>
    <t>JULIO CESAR</t>
  </si>
  <si>
    <t>NELVI</t>
  </si>
  <si>
    <t>CARLOS MANUEL</t>
  </si>
  <si>
    <t>CARLOS GARIEL</t>
  </si>
  <si>
    <t>MORALES</t>
  </si>
  <si>
    <t>YAIR</t>
  </si>
  <si>
    <t>MATOS</t>
  </si>
  <si>
    <t>ANGEL DANIEL</t>
  </si>
  <si>
    <t>MARIA ISABEL</t>
  </si>
  <si>
    <t>EK</t>
  </si>
  <si>
    <t>SIXTO</t>
  </si>
  <si>
    <t>MONTEJO</t>
  </si>
  <si>
    <t>MOO</t>
  </si>
  <si>
    <t>LAURENTINO</t>
  </si>
  <si>
    <t>ARIAS</t>
  </si>
  <si>
    <t>JOAQUIN</t>
  </si>
  <si>
    <t>MIGUEL ANGEL</t>
  </si>
  <si>
    <t>MARTHA</t>
  </si>
  <si>
    <t>BALAN</t>
  </si>
  <si>
    <t>LUIS ALBERTO</t>
  </si>
  <si>
    <t xml:space="preserve">DULSE ASUSENA </t>
  </si>
  <si>
    <t>NARVAEZ</t>
  </si>
  <si>
    <t>HIPOLITO</t>
  </si>
  <si>
    <t>EZEQUIEL</t>
  </si>
  <si>
    <t>OLIVA</t>
  </si>
  <si>
    <t>VELAZCO</t>
  </si>
  <si>
    <t>MARIA DOLORES</t>
  </si>
  <si>
    <t>ORTIZ</t>
  </si>
  <si>
    <t>JOHANNAN ADOLFO</t>
  </si>
  <si>
    <t>HERNANDEZX</t>
  </si>
  <si>
    <t>PUC</t>
  </si>
  <si>
    <t>BEATRIZ ADRIANA</t>
  </si>
  <si>
    <t>RAMOS</t>
  </si>
  <si>
    <t xml:space="preserve">CALDERON </t>
  </si>
  <si>
    <t>YESSENIA</t>
  </si>
  <si>
    <t>ELIA ELIZABETH</t>
  </si>
  <si>
    <t>LECHUGA</t>
  </si>
  <si>
    <t>DALIA</t>
  </si>
  <si>
    <t>REYNOSO</t>
  </si>
  <si>
    <t>CAMPOS</t>
  </si>
  <si>
    <t>MARIO ALBERTO</t>
  </si>
  <si>
    <t>ROSAS</t>
  </si>
  <si>
    <t>MARCO ANTONIO</t>
  </si>
  <si>
    <t>GABRIELA</t>
  </si>
  <si>
    <t>TEC</t>
  </si>
  <si>
    <t>CAHUM</t>
  </si>
  <si>
    <t>RODOLFO ANTONIO</t>
  </si>
  <si>
    <t>TAMAYO</t>
  </si>
  <si>
    <t>MARIA ROSENDA</t>
  </si>
  <si>
    <t>TORRES</t>
  </si>
  <si>
    <t>FREDY</t>
  </si>
  <si>
    <t>TUN</t>
  </si>
  <si>
    <t>CHI</t>
  </si>
  <si>
    <t>MANUEL BALTAZAR</t>
  </si>
  <si>
    <t xml:space="preserve">MEDINA </t>
  </si>
  <si>
    <t>ERIK DANIEL</t>
  </si>
  <si>
    <t>UC</t>
  </si>
  <si>
    <t>DELSY DEL SOCORRO</t>
  </si>
  <si>
    <t>UH</t>
  </si>
  <si>
    <t>MANZON</t>
  </si>
  <si>
    <t>ELISEO</t>
  </si>
  <si>
    <t>URBINA</t>
  </si>
  <si>
    <t>RODRIGUEZ</t>
  </si>
  <si>
    <t>CHARLY GILBERTO</t>
  </si>
  <si>
    <t>FABIOLA</t>
  </si>
  <si>
    <t>VASQUEZ</t>
  </si>
  <si>
    <t>FERNANDEZ</t>
  </si>
  <si>
    <t>GIANELLA</t>
  </si>
  <si>
    <t>VILLARREAL</t>
  </si>
  <si>
    <t>CHANONA</t>
  </si>
  <si>
    <t>LIZBETH</t>
  </si>
  <si>
    <t>VINAGRE</t>
  </si>
  <si>
    <t>BRENDA</t>
  </si>
  <si>
    <t>ZAMORA</t>
  </si>
  <si>
    <t>JOSE LUIS</t>
  </si>
  <si>
    <t>CANCÚN, QUINTANA ROO.</t>
  </si>
  <si>
    <t>DOMICILIO DE LA EMPRESA</t>
  </si>
  <si>
    <t>PUESTO</t>
  </si>
  <si>
    <t xml:space="preserve">CURP </t>
  </si>
  <si>
    <t>DOMICILIO DEL TRABAJADOR</t>
  </si>
  <si>
    <t>CIUDAD/ ESTADO</t>
  </si>
  <si>
    <t>TELEFONO</t>
  </si>
  <si>
    <t xml:space="preserve">FECHA DE INGRESO </t>
  </si>
  <si>
    <t>OHR181123CG6.</t>
  </si>
  <si>
    <t>RAZON SOCIAL</t>
  </si>
  <si>
    <t>NOMBRE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</si>
</sst>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00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3" fillId="0" borderId="0"/>
    <xf numFmtId="0" fontId="6" fillId="4" borderId="0" applyNumberFormat="0" applyBorder="0" applyAlignment="0" applyProtection="0"/>
  </cellStyleXfs>
  <cellXfs count="94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0" fillId="0" borderId="0" xfId="7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9" fillId="6" borderId="0" xfId="0" applyFont="1" applyFill="1"/>
    <xf numFmtId="0" fontId="8" fillId="0" borderId="0" xfId="0" applyFont="1" applyAlignment="1">
      <alignment horizontal="center" vertical="center"/>
    </xf>
    <xf numFmtId="0" fontId="9" fillId="0" borderId="3" xfId="10" applyNumberFormat="1" applyFont="1" applyBorder="1" applyAlignment="1">
      <alignment horizontal="center" vertical="center" wrapText="1"/>
    </xf>
    <xf numFmtId="44" fontId="9" fillId="5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4" fontId="9" fillId="0" borderId="8" xfId="10" applyFont="1" applyBorder="1" applyAlignment="1">
      <alignment horizontal="center" vertical="center" wrapText="1"/>
    </xf>
    <xf numFmtId="0" fontId="8" fillId="0" borderId="0" xfId="0" applyFont="1"/>
    <xf numFmtId="44" fontId="9" fillId="0" borderId="3" xfId="1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9" fillId="0" borderId="4" xfId="10" applyNumberFormat="1" applyFont="1" applyFill="1" applyBorder="1" applyAlignment="1">
      <alignment horizontal="center" vertical="center" wrapText="1"/>
    </xf>
    <xf numFmtId="44" fontId="9" fillId="0" borderId="4" xfId="10" applyFont="1" applyFill="1" applyBorder="1" applyAlignment="1">
      <alignment horizontal="center" vertical="center" wrapText="1"/>
    </xf>
    <xf numFmtId="1" fontId="9" fillId="0" borderId="4" xfId="10" applyNumberFormat="1" applyFont="1" applyFill="1" applyBorder="1" applyAlignment="1">
      <alignment horizontal="center" vertical="center" wrapText="1"/>
    </xf>
    <xf numFmtId="44" fontId="9" fillId="0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9" fillId="0" borderId="4" xfId="16" applyNumberFormat="1" applyFont="1" applyBorder="1" applyAlignment="1">
      <alignment horizontal="center" vertical="center"/>
    </xf>
    <xf numFmtId="1" fontId="9" fillId="0" borderId="4" xfId="16" applyNumberFormat="1" applyFont="1" applyBorder="1" applyAlignment="1">
      <alignment horizontal="center" vertical="center"/>
    </xf>
    <xf numFmtId="49" fontId="9" fillId="0" borderId="4" xfId="16" applyNumberFormat="1" applyFont="1" applyBorder="1" applyAlignment="1">
      <alignment horizontal="center" vertical="center" wrapText="1"/>
    </xf>
    <xf numFmtId="44" fontId="8" fillId="0" borderId="4" xfId="10" applyFont="1" applyBorder="1" applyAlignment="1">
      <alignment horizontal="center" vertical="center" wrapText="1"/>
    </xf>
    <xf numFmtId="44" fontId="9" fillId="0" borderId="4" xfId="14" applyFont="1" applyBorder="1" applyAlignment="1">
      <alignment horizontal="center" vertical="center" wrapText="1"/>
    </xf>
    <xf numFmtId="0" fontId="15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4" fontId="16" fillId="0" borderId="0" xfId="1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44" fontId="9" fillId="0" borderId="3" xfId="14" applyFont="1" applyBorder="1" applyAlignment="1">
      <alignment horizontal="center" vertical="center" wrapText="1"/>
    </xf>
    <xf numFmtId="44" fontId="16" fillId="8" borderId="12" xfId="13" applyNumberFormat="1" applyFont="1" applyFill="1" applyBorder="1" applyAlignment="1">
      <alignment horizontal="center" vertical="center"/>
    </xf>
    <xf numFmtId="44" fontId="16" fillId="8" borderId="2" xfId="13" applyNumberFormat="1" applyFont="1" applyFill="1" applyBorder="1" applyAlignment="1">
      <alignment horizontal="center" vertical="center"/>
    </xf>
    <xf numFmtId="44" fontId="16" fillId="8" borderId="11" xfId="1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44" fontId="9" fillId="0" borderId="0" xfId="1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0" xfId="16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wrapText="1"/>
    </xf>
    <xf numFmtId="44" fontId="16" fillId="8" borderId="12" xfId="10" applyFont="1" applyFill="1" applyBorder="1" applyAlignment="1">
      <alignment horizontal="center" vertical="center"/>
    </xf>
    <xf numFmtId="44" fontId="16" fillId="0" borderId="0" xfId="10" applyFont="1" applyFill="1" applyBorder="1" applyAlignment="1">
      <alignment horizontal="center" vertical="center"/>
    </xf>
    <xf numFmtId="44" fontId="8" fillId="0" borderId="0" xfId="10" applyFont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16" applyFont="1" applyFill="1" applyBorder="1" applyAlignment="1">
      <alignment horizontal="center" vertical="center" wrapText="1"/>
    </xf>
    <xf numFmtId="0" fontId="7" fillId="5" borderId="7" xfId="16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4" fontId="7" fillId="5" borderId="4" xfId="14" applyFont="1" applyFill="1" applyBorder="1" applyAlignment="1">
      <alignment horizontal="center" vertical="center" wrapText="1"/>
    </xf>
    <xf numFmtId="0" fontId="7" fillId="5" borderId="6" xfId="0" applyFont="1" applyFill="1" applyBorder="1"/>
    <xf numFmtId="0" fontId="8" fillId="0" borderId="7" xfId="0" applyFont="1" applyBorder="1" applyAlignment="1">
      <alignment horizontal="center"/>
    </xf>
    <xf numFmtId="44" fontId="8" fillId="0" borderId="4" xfId="10" applyFont="1" applyFill="1" applyBorder="1" applyAlignment="1">
      <alignment horizontal="center"/>
    </xf>
    <xf numFmtId="44" fontId="7" fillId="0" borderId="0" xfId="0" applyNumberFormat="1" applyFont="1" applyAlignment="1">
      <alignment horizontal="left" vertical="top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9" fillId="0" borderId="0" xfId="14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9" fillId="0" borderId="0" xfId="0" applyFont="1"/>
    <xf numFmtId="0" fontId="20" fillId="5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44" fontId="11" fillId="0" borderId="0" xfId="0" applyNumberFormat="1" applyFont="1" applyAlignment="1">
      <alignment horizontal="left" vertical="top"/>
    </xf>
    <xf numFmtId="44" fontId="8" fillId="9" borderId="4" xfId="1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4" fontId="9" fillId="9" borderId="3" xfId="10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44" fontId="7" fillId="10" borderId="2" xfId="10" applyFont="1" applyFill="1" applyBorder="1" applyAlignment="1">
      <alignment horizontal="center" vertical="center" wrapText="1"/>
    </xf>
    <xf numFmtId="0" fontId="7" fillId="0" borderId="4" xfId="16" applyFont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17" applyFont="1" applyFill="1" applyBorder="1" applyAlignment="1"/>
    <xf numFmtId="0" fontId="22" fillId="0" borderId="4" xfId="17" applyNumberFormat="1" applyFont="1" applyFill="1" applyBorder="1" applyAlignment="1">
      <alignment vertical="center"/>
    </xf>
    <xf numFmtId="0" fontId="23" fillId="6" borderId="4" xfId="0" applyFont="1" applyFill="1" applyBorder="1"/>
    <xf numFmtId="0" fontId="23" fillId="6" borderId="0" xfId="0" applyFont="1" applyFill="1"/>
  </cellXfs>
  <cellStyles count="18">
    <cellStyle name="=C:\WINNT\SYSTEM32\COMMAND.COM" xfId="1" xr:uid="{00000000-0005-0000-0000-000000000000}"/>
    <cellStyle name="40% - Énfasis2 2" xfId="2" xr:uid="{00000000-0005-0000-0000-000001000000}"/>
    <cellStyle name="60% - Énfasis6 2" xfId="3" xr:uid="{00000000-0005-0000-0000-000002000000}"/>
    <cellStyle name="Comma 2" xfId="4" xr:uid="{00000000-0005-0000-0000-000003000000}"/>
    <cellStyle name="Euro" xfId="5" xr:uid="{00000000-0005-0000-0000-000004000000}"/>
    <cellStyle name="Hipervínculo 2" xfId="6" xr:uid="{00000000-0005-0000-0000-000006000000}"/>
    <cellStyle name="Millares" xfId="7" builtinId="3"/>
    <cellStyle name="Millares 2 2" xfId="8" xr:uid="{00000000-0005-0000-0000-000008000000}"/>
    <cellStyle name="Millares 6" xfId="9" xr:uid="{00000000-0005-0000-0000-000009000000}"/>
    <cellStyle name="Moneda" xfId="10" builtinId="4"/>
    <cellStyle name="Moneda 2 2" xfId="11" xr:uid="{00000000-0005-0000-0000-00000B000000}"/>
    <cellStyle name="Moneda 3 2" xfId="12" xr:uid="{00000000-0005-0000-0000-00000C000000}"/>
    <cellStyle name="Moneda 4" xfId="13" xr:uid="{00000000-0005-0000-0000-00000D000000}"/>
    <cellStyle name="Moneda 6" xfId="14" xr:uid="{00000000-0005-0000-0000-00000E000000}"/>
    <cellStyle name="Neutral" xfId="17" builtinId="28"/>
    <cellStyle name="Neutral 2" xfId="15" xr:uid="{00000000-0005-0000-0000-00000F000000}"/>
    <cellStyle name="Normal" xfId="0" builtinId="0"/>
    <cellStyle name="Normal 2" xfId="16" xr:uid="{00000000-0005-0000-0000-00001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33"/>
      <color rgb="FF00FFFF"/>
      <color rgb="FF00FF00"/>
      <color rgb="FF0099FF"/>
      <color rgb="FFFF0000"/>
      <color rgb="FFFF00FF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tabSelected="1" view="pageBreakPreview" topLeftCell="C1" zoomScaleNormal="100" zoomScaleSheetLayoutView="100" workbookViewId="0">
      <selection activeCell="H2" sqref="H2"/>
    </sheetView>
  </sheetViews>
  <sheetFormatPr baseColWidth="10" defaultRowHeight="14.4" x14ac:dyDescent="0.3"/>
  <cols>
    <col min="1" max="1" width="34.6640625" bestFit="1" customWidth="1"/>
    <col min="2" max="2" width="23.6640625" bestFit="1" customWidth="1"/>
    <col min="3" max="3" width="30.109375" bestFit="1" customWidth="1"/>
    <col min="4" max="4" width="30.6640625" bestFit="1" customWidth="1"/>
    <col min="5" max="5" width="31.33203125" bestFit="1" customWidth="1"/>
    <col min="6" max="6" width="26.44140625" bestFit="1" customWidth="1"/>
    <col min="7" max="7" width="15.6640625" bestFit="1" customWidth="1"/>
    <col min="8" max="8" width="24.77734375" bestFit="1" customWidth="1"/>
    <col min="9" max="9" width="18.44140625" bestFit="1" customWidth="1"/>
    <col min="10" max="10" width="29.88671875" bestFit="1" customWidth="1"/>
    <col min="11" max="11" width="30.44140625" bestFit="1" customWidth="1"/>
    <col min="12" max="12" width="23.6640625" bestFit="1" customWidth="1"/>
  </cols>
  <sheetData>
    <row r="1" spans="1:14" s="93" customFormat="1" ht="15.6" x14ac:dyDescent="0.3">
      <c r="A1" s="90" t="s">
        <v>228</v>
      </c>
      <c r="B1" s="90" t="s">
        <v>7</v>
      </c>
      <c r="C1" s="90" t="s">
        <v>8</v>
      </c>
      <c r="D1" s="90" t="s">
        <v>410</v>
      </c>
      <c r="E1" s="90" t="s">
        <v>411</v>
      </c>
      <c r="F1" s="90" t="s">
        <v>412</v>
      </c>
      <c r="G1" s="91" t="s">
        <v>413</v>
      </c>
      <c r="H1" s="90" t="s">
        <v>417</v>
      </c>
      <c r="I1" s="90" t="s">
        <v>408</v>
      </c>
      <c r="J1" s="90" t="s">
        <v>1</v>
      </c>
      <c r="K1" s="90" t="s">
        <v>409</v>
      </c>
      <c r="L1" s="90" t="s">
        <v>414</v>
      </c>
      <c r="M1" s="92" t="s">
        <v>416</v>
      </c>
      <c r="N1" s="92" t="s">
        <v>2</v>
      </c>
    </row>
    <row r="2" spans="1:14" ht="30" customHeight="1" x14ac:dyDescent="0.35">
      <c r="A2" s="89" t="s">
        <v>229</v>
      </c>
      <c r="B2" s="89" t="s">
        <v>239</v>
      </c>
      <c r="C2" s="89" t="s">
        <v>243</v>
      </c>
      <c r="D2" s="89" t="s">
        <v>126</v>
      </c>
      <c r="F2" s="89" t="s">
        <v>407</v>
      </c>
      <c r="G2" s="89">
        <v>9983240849</v>
      </c>
      <c r="H2" s="89" t="s">
        <v>223</v>
      </c>
      <c r="I2" s="89" t="s">
        <v>227</v>
      </c>
      <c r="J2" s="89">
        <v>82088627664</v>
      </c>
      <c r="K2" s="89" t="s">
        <v>193</v>
      </c>
      <c r="L2" s="89">
        <v>44618</v>
      </c>
      <c r="M2" s="89" t="s">
        <v>223</v>
      </c>
      <c r="N2" s="89" t="s">
        <v>415</v>
      </c>
    </row>
    <row r="3" spans="1:14" ht="30" customHeight="1" x14ac:dyDescent="0.35">
      <c r="A3" s="89" t="s">
        <v>230</v>
      </c>
      <c r="B3" s="89" t="s">
        <v>240</v>
      </c>
      <c r="C3" s="89" t="s">
        <v>244</v>
      </c>
      <c r="D3" s="89" t="s">
        <v>127</v>
      </c>
      <c r="F3" s="89" t="s">
        <v>407</v>
      </c>
      <c r="G3" s="89" t="s">
        <v>118</v>
      </c>
      <c r="H3" s="89" t="s">
        <v>223</v>
      </c>
      <c r="I3" s="89" t="s">
        <v>227</v>
      </c>
      <c r="J3" s="89">
        <v>82927614964</v>
      </c>
      <c r="K3" s="89" t="s">
        <v>194</v>
      </c>
      <c r="L3" s="89">
        <v>44833</v>
      </c>
      <c r="M3" s="89" t="s">
        <v>223</v>
      </c>
      <c r="N3" s="89" t="s">
        <v>415</v>
      </c>
    </row>
    <row r="4" spans="1:14" ht="30" customHeight="1" x14ac:dyDescent="0.35">
      <c r="A4" s="89" t="s">
        <v>231</v>
      </c>
      <c r="B4" s="89" t="s">
        <v>245</v>
      </c>
      <c r="C4" s="89" t="s">
        <v>251</v>
      </c>
      <c r="D4" s="89" t="s">
        <v>187</v>
      </c>
      <c r="F4" s="89" t="s">
        <v>407</v>
      </c>
      <c r="G4" s="89">
        <v>9981186184</v>
      </c>
      <c r="H4" s="89" t="s">
        <v>223</v>
      </c>
      <c r="I4" s="89" t="s">
        <v>227</v>
      </c>
      <c r="J4" s="89">
        <v>18130114384</v>
      </c>
      <c r="K4" s="89" t="s">
        <v>195</v>
      </c>
      <c r="L4" s="89">
        <v>45253</v>
      </c>
      <c r="M4" s="89" t="s">
        <v>223</v>
      </c>
      <c r="N4" s="89" t="s">
        <v>415</v>
      </c>
    </row>
    <row r="5" spans="1:14" ht="30" customHeight="1" x14ac:dyDescent="0.35">
      <c r="A5" s="89" t="s">
        <v>232</v>
      </c>
      <c r="B5" s="89" t="s">
        <v>241</v>
      </c>
      <c r="C5" s="89" t="s">
        <v>252</v>
      </c>
      <c r="D5" s="89" t="s">
        <v>128</v>
      </c>
      <c r="F5" s="89" t="s">
        <v>407</v>
      </c>
      <c r="G5" s="89">
        <v>9983091136</v>
      </c>
      <c r="H5" s="89" t="s">
        <v>223</v>
      </c>
      <c r="I5" s="89" t="s">
        <v>227</v>
      </c>
      <c r="J5" s="89">
        <v>82806402291</v>
      </c>
      <c r="K5" s="89" t="s">
        <v>196</v>
      </c>
      <c r="L5" s="89">
        <v>41244</v>
      </c>
      <c r="M5" s="89" t="s">
        <v>223</v>
      </c>
      <c r="N5" s="89" t="s">
        <v>415</v>
      </c>
    </row>
    <row r="6" spans="1:14" ht="30" customHeight="1" x14ac:dyDescent="0.35">
      <c r="A6" s="89" t="s">
        <v>253</v>
      </c>
      <c r="B6" s="89" t="s">
        <v>233</v>
      </c>
      <c r="C6" s="89" t="s">
        <v>246</v>
      </c>
      <c r="D6" s="89" t="s">
        <v>129</v>
      </c>
      <c r="F6" s="89" t="s">
        <v>407</v>
      </c>
      <c r="G6" s="89">
        <v>9983834640</v>
      </c>
      <c r="H6" s="89" t="s">
        <v>223</v>
      </c>
      <c r="I6" s="89" t="s">
        <v>227</v>
      </c>
      <c r="J6" s="89" t="s">
        <v>100</v>
      </c>
      <c r="K6" s="89" t="s">
        <v>193</v>
      </c>
      <c r="L6" s="89">
        <v>44268</v>
      </c>
      <c r="M6" s="89" t="s">
        <v>223</v>
      </c>
      <c r="N6" s="89" t="s">
        <v>415</v>
      </c>
    </row>
    <row r="7" spans="1:14" ht="30" customHeight="1" x14ac:dyDescent="0.35">
      <c r="A7" s="89" t="s">
        <v>234</v>
      </c>
      <c r="B7" s="89" t="s">
        <v>242</v>
      </c>
      <c r="C7" s="89" t="s">
        <v>259</v>
      </c>
      <c r="D7" s="89" t="s">
        <v>130</v>
      </c>
      <c r="F7" s="89" t="s">
        <v>407</v>
      </c>
      <c r="G7" s="89">
        <v>9984060242</v>
      </c>
      <c r="H7" s="89" t="s">
        <v>223</v>
      </c>
      <c r="I7" s="89" t="s">
        <v>227</v>
      </c>
      <c r="J7" s="89">
        <v>67846355427</v>
      </c>
      <c r="K7" s="89" t="s">
        <v>193</v>
      </c>
      <c r="L7" s="89">
        <v>43470</v>
      </c>
      <c r="M7" s="89" t="s">
        <v>223</v>
      </c>
      <c r="N7" s="89" t="s">
        <v>415</v>
      </c>
    </row>
    <row r="8" spans="1:14" ht="30" customHeight="1" x14ac:dyDescent="0.35">
      <c r="A8" s="89" t="s">
        <v>235</v>
      </c>
      <c r="B8" s="89" t="s">
        <v>247</v>
      </c>
      <c r="C8" s="89" t="s">
        <v>254</v>
      </c>
      <c r="D8" s="89" t="s">
        <v>131</v>
      </c>
      <c r="F8" s="89" t="s">
        <v>407</v>
      </c>
      <c r="G8" s="89">
        <v>9982356308</v>
      </c>
      <c r="H8" s="89" t="s">
        <v>223</v>
      </c>
      <c r="I8" s="89" t="s">
        <v>227</v>
      </c>
      <c r="J8" s="89" t="s">
        <v>101</v>
      </c>
      <c r="K8" s="89" t="s">
        <v>197</v>
      </c>
      <c r="L8" s="89">
        <v>44326</v>
      </c>
      <c r="M8" s="89" t="s">
        <v>223</v>
      </c>
      <c r="N8" s="89" t="s">
        <v>415</v>
      </c>
    </row>
    <row r="9" spans="1:14" ht="30" customHeight="1" x14ac:dyDescent="0.35">
      <c r="A9" s="89" t="s">
        <v>236</v>
      </c>
      <c r="B9" s="89" t="s">
        <v>248</v>
      </c>
      <c r="C9" s="89" t="s">
        <v>255</v>
      </c>
      <c r="D9" s="89" t="s">
        <v>128</v>
      </c>
      <c r="F9" s="89" t="s">
        <v>407</v>
      </c>
      <c r="G9" s="89"/>
      <c r="H9" s="89" t="s">
        <v>223</v>
      </c>
      <c r="I9" s="89" t="s">
        <v>227</v>
      </c>
      <c r="J9" s="89">
        <v>82967631050</v>
      </c>
      <c r="K9" s="89" t="s">
        <v>198</v>
      </c>
      <c r="L9" s="89">
        <v>43461</v>
      </c>
      <c r="M9" s="89" t="s">
        <v>223</v>
      </c>
      <c r="N9" s="89" t="s">
        <v>415</v>
      </c>
    </row>
    <row r="10" spans="1:14" ht="30" customHeight="1" x14ac:dyDescent="0.35">
      <c r="A10" s="89" t="s">
        <v>237</v>
      </c>
      <c r="B10" s="89" t="s">
        <v>249</v>
      </c>
      <c r="C10" s="89" t="s">
        <v>256</v>
      </c>
      <c r="D10" s="89" t="s">
        <v>132</v>
      </c>
      <c r="F10" s="89" t="s">
        <v>407</v>
      </c>
      <c r="G10" s="89">
        <v>9983188789</v>
      </c>
      <c r="H10" s="89" t="s">
        <v>223</v>
      </c>
      <c r="I10" s="89" t="s">
        <v>227</v>
      </c>
      <c r="J10" s="89">
        <v>84927207377</v>
      </c>
      <c r="K10" s="89" t="s">
        <v>197</v>
      </c>
      <c r="L10" s="89">
        <v>42244</v>
      </c>
      <c r="M10" s="89" t="s">
        <v>223</v>
      </c>
      <c r="N10" s="89" t="s">
        <v>415</v>
      </c>
    </row>
    <row r="11" spans="1:14" ht="30" customHeight="1" x14ac:dyDescent="0.35">
      <c r="A11" s="89" t="s">
        <v>238</v>
      </c>
      <c r="B11" s="89" t="s">
        <v>250</v>
      </c>
      <c r="C11" s="89" t="s">
        <v>257</v>
      </c>
      <c r="D11" s="89" t="s">
        <v>133</v>
      </c>
      <c r="F11" s="89" t="s">
        <v>407</v>
      </c>
      <c r="G11" s="89" t="s">
        <v>124</v>
      </c>
      <c r="H11" s="89" t="s">
        <v>223</v>
      </c>
      <c r="I11" s="89" t="s">
        <v>227</v>
      </c>
      <c r="J11" s="89">
        <v>82998053522</v>
      </c>
      <c r="K11" s="89" t="s">
        <v>196</v>
      </c>
      <c r="L11" s="89">
        <v>40233</v>
      </c>
      <c r="M11" s="89" t="s">
        <v>223</v>
      </c>
      <c r="N11" s="89" t="s">
        <v>415</v>
      </c>
    </row>
    <row r="12" spans="1:14" ht="30" customHeight="1" x14ac:dyDescent="0.35">
      <c r="A12" s="89" t="s">
        <v>260</v>
      </c>
      <c r="B12" s="89" t="s">
        <v>22</v>
      </c>
      <c r="C12" s="89" t="s">
        <v>258</v>
      </c>
      <c r="D12" s="89" t="s">
        <v>134</v>
      </c>
      <c r="F12" s="89" t="s">
        <v>407</v>
      </c>
      <c r="G12" s="89" t="s">
        <v>110</v>
      </c>
      <c r="H12" s="89" t="s">
        <v>223</v>
      </c>
      <c r="I12" s="89" t="s">
        <v>227</v>
      </c>
      <c r="J12" s="89">
        <v>81998012322</v>
      </c>
      <c r="K12" s="89" t="s">
        <v>199</v>
      </c>
      <c r="L12" s="89">
        <v>44041</v>
      </c>
      <c r="M12" s="89" t="s">
        <v>223</v>
      </c>
      <c r="N12" s="89" t="s">
        <v>415</v>
      </c>
    </row>
    <row r="13" spans="1:14" ht="30" customHeight="1" x14ac:dyDescent="0.35">
      <c r="A13" s="89" t="s">
        <v>261</v>
      </c>
      <c r="B13" s="89" t="s">
        <v>262</v>
      </c>
      <c r="C13" s="89" t="s">
        <v>263</v>
      </c>
      <c r="D13" s="89" t="s">
        <v>135</v>
      </c>
      <c r="F13" s="89" t="s">
        <v>407</v>
      </c>
      <c r="G13" s="89">
        <v>9988903508</v>
      </c>
      <c r="H13" s="89" t="s">
        <v>223</v>
      </c>
      <c r="I13" s="89" t="s">
        <v>227</v>
      </c>
      <c r="J13" s="89">
        <v>82068957396</v>
      </c>
      <c r="K13" s="89" t="s">
        <v>193</v>
      </c>
      <c r="L13" s="89">
        <v>44071</v>
      </c>
      <c r="M13" s="89" t="s">
        <v>223</v>
      </c>
      <c r="N13" s="89" t="s">
        <v>415</v>
      </c>
    </row>
    <row r="14" spans="1:14" ht="30" customHeight="1" x14ac:dyDescent="0.35">
      <c r="A14" s="89" t="s">
        <v>264</v>
      </c>
      <c r="B14" s="89" t="s">
        <v>265</v>
      </c>
      <c r="C14" s="89" t="s">
        <v>266</v>
      </c>
      <c r="D14" s="89" t="s">
        <v>136</v>
      </c>
      <c r="F14" s="89" t="s">
        <v>407</v>
      </c>
      <c r="G14" s="89">
        <v>9981912749</v>
      </c>
      <c r="H14" s="89" t="s">
        <v>223</v>
      </c>
      <c r="I14" s="89" t="s">
        <v>227</v>
      </c>
      <c r="J14" s="89">
        <v>82886807815</v>
      </c>
      <c r="K14" s="89" t="s">
        <v>200</v>
      </c>
      <c r="L14" s="89">
        <v>42828</v>
      </c>
      <c r="M14" s="89" t="s">
        <v>223</v>
      </c>
      <c r="N14" s="89" t="s">
        <v>415</v>
      </c>
    </row>
    <row r="15" spans="1:14" ht="30" customHeight="1" x14ac:dyDescent="0.35">
      <c r="A15" s="89" t="s">
        <v>267</v>
      </c>
      <c r="B15" s="89" t="s">
        <v>268</v>
      </c>
      <c r="C15" s="89" t="s">
        <v>269</v>
      </c>
      <c r="D15" s="89" t="s">
        <v>137</v>
      </c>
      <c r="F15" s="89" t="s">
        <v>407</v>
      </c>
      <c r="G15" s="89" t="s">
        <v>120</v>
      </c>
      <c r="H15" s="89" t="s">
        <v>223</v>
      </c>
      <c r="I15" s="89" t="s">
        <v>227</v>
      </c>
      <c r="J15" s="89">
        <v>82896709886</v>
      </c>
      <c r="K15" s="89" t="s">
        <v>201</v>
      </c>
      <c r="L15" s="89">
        <v>42065</v>
      </c>
      <c r="M15" s="89" t="s">
        <v>223</v>
      </c>
      <c r="N15" s="89" t="s">
        <v>415</v>
      </c>
    </row>
    <row r="16" spans="1:14" ht="30" customHeight="1" x14ac:dyDescent="0.35">
      <c r="A16" s="89" t="s">
        <v>270</v>
      </c>
      <c r="B16" s="89" t="s">
        <v>271</v>
      </c>
      <c r="C16" s="89" t="s">
        <v>272</v>
      </c>
      <c r="D16" s="89" t="s">
        <v>138</v>
      </c>
      <c r="F16" s="89" t="s">
        <v>407</v>
      </c>
      <c r="G16" s="89">
        <v>9983502036</v>
      </c>
      <c r="H16" s="89" t="s">
        <v>223</v>
      </c>
      <c r="I16" s="89" t="s">
        <v>227</v>
      </c>
      <c r="J16" s="89">
        <v>82997802226</v>
      </c>
      <c r="K16" s="89" t="s">
        <v>193</v>
      </c>
      <c r="L16" s="89">
        <v>43663</v>
      </c>
      <c r="M16" s="89" t="s">
        <v>223</v>
      </c>
      <c r="N16" s="89" t="s">
        <v>415</v>
      </c>
    </row>
    <row r="17" spans="1:14" ht="30" customHeight="1" x14ac:dyDescent="0.35">
      <c r="A17" s="89" t="s">
        <v>273</v>
      </c>
      <c r="B17" s="89" t="s">
        <v>274</v>
      </c>
      <c r="C17" s="89" t="s">
        <v>275</v>
      </c>
      <c r="D17" s="89" t="s">
        <v>139</v>
      </c>
      <c r="F17" s="89" t="s">
        <v>407</v>
      </c>
      <c r="G17" s="89">
        <v>9984133516</v>
      </c>
      <c r="H17" s="89" t="s">
        <v>223</v>
      </c>
      <c r="I17" s="89" t="s">
        <v>227</v>
      </c>
      <c r="J17" s="89">
        <v>82037508585</v>
      </c>
      <c r="K17" s="89" t="s">
        <v>202</v>
      </c>
      <c r="L17" s="89">
        <v>44460</v>
      </c>
      <c r="M17" s="89" t="s">
        <v>223</v>
      </c>
      <c r="N17" s="89" t="s">
        <v>415</v>
      </c>
    </row>
    <row r="18" spans="1:14" ht="30" customHeight="1" x14ac:dyDescent="0.35">
      <c r="A18" s="89" t="s">
        <v>276</v>
      </c>
      <c r="B18" s="89" t="s">
        <v>277</v>
      </c>
      <c r="C18" s="89" t="s">
        <v>278</v>
      </c>
      <c r="D18" s="89" t="s">
        <v>140</v>
      </c>
      <c r="F18" s="89" t="s">
        <v>407</v>
      </c>
      <c r="G18" s="89">
        <v>9982216149</v>
      </c>
      <c r="H18" s="89" t="s">
        <v>223</v>
      </c>
      <c r="I18" s="89" t="s">
        <v>227</v>
      </c>
      <c r="J18" s="89">
        <v>55169854175</v>
      </c>
      <c r="K18" s="89" t="s">
        <v>202</v>
      </c>
      <c r="L18" s="89">
        <v>45019</v>
      </c>
      <c r="M18" s="89" t="s">
        <v>223</v>
      </c>
      <c r="N18" s="89" t="s">
        <v>415</v>
      </c>
    </row>
    <row r="19" spans="1:14" ht="30" customHeight="1" x14ac:dyDescent="0.35">
      <c r="A19" s="89" t="s">
        <v>279</v>
      </c>
      <c r="B19" s="89" t="s">
        <v>280</v>
      </c>
      <c r="C19" s="89" t="s">
        <v>281</v>
      </c>
      <c r="D19" s="89" t="s">
        <v>188</v>
      </c>
      <c r="F19" s="89" t="s">
        <v>407</v>
      </c>
      <c r="G19" s="89">
        <v>9982193110</v>
      </c>
      <c r="H19" s="89" t="s">
        <v>223</v>
      </c>
      <c r="I19" s="89" t="s">
        <v>227</v>
      </c>
      <c r="J19" s="89">
        <v>82109303725</v>
      </c>
      <c r="K19" s="89" t="s">
        <v>194</v>
      </c>
      <c r="L19" s="89" t="s">
        <v>224</v>
      </c>
      <c r="M19" s="89" t="s">
        <v>223</v>
      </c>
      <c r="N19" s="89" t="s">
        <v>415</v>
      </c>
    </row>
    <row r="20" spans="1:14" ht="30" customHeight="1" x14ac:dyDescent="0.35">
      <c r="A20" s="89" t="s">
        <v>21</v>
      </c>
      <c r="B20" s="89" t="s">
        <v>22</v>
      </c>
      <c r="C20" s="89" t="s">
        <v>284</v>
      </c>
      <c r="D20" s="89" t="s">
        <v>141</v>
      </c>
      <c r="F20" s="89" t="s">
        <v>407</v>
      </c>
      <c r="G20" s="89">
        <v>9983461694</v>
      </c>
      <c r="H20" s="89" t="s">
        <v>223</v>
      </c>
      <c r="I20" s="89" t="s">
        <v>227</v>
      </c>
      <c r="J20" s="89">
        <v>71917560345</v>
      </c>
      <c r="K20" s="89" t="s">
        <v>197</v>
      </c>
      <c r="L20" s="89">
        <v>42446</v>
      </c>
      <c r="M20" s="89" t="s">
        <v>223</v>
      </c>
      <c r="N20" s="89" t="s">
        <v>415</v>
      </c>
    </row>
    <row r="21" spans="1:14" ht="30" customHeight="1" x14ac:dyDescent="0.35">
      <c r="A21" s="89" t="s">
        <v>282</v>
      </c>
      <c r="B21" s="89" t="s">
        <v>285</v>
      </c>
      <c r="C21" s="89" t="s">
        <v>286</v>
      </c>
      <c r="D21" s="89" t="s">
        <v>142</v>
      </c>
      <c r="F21" s="89" t="s">
        <v>407</v>
      </c>
      <c r="G21" s="89">
        <v>99822051942</v>
      </c>
      <c r="H21" s="89" t="s">
        <v>223</v>
      </c>
      <c r="I21" s="89" t="s">
        <v>227</v>
      </c>
      <c r="J21" s="89">
        <v>39916522905</v>
      </c>
      <c r="K21" s="89" t="s">
        <v>193</v>
      </c>
      <c r="L21" s="89">
        <v>42092</v>
      </c>
      <c r="M21" s="89" t="s">
        <v>223</v>
      </c>
      <c r="N21" s="89" t="s">
        <v>415</v>
      </c>
    </row>
    <row r="22" spans="1:14" ht="30" customHeight="1" x14ac:dyDescent="0.35">
      <c r="A22" s="89" t="s">
        <v>283</v>
      </c>
      <c r="B22" s="89" t="s">
        <v>287</v>
      </c>
      <c r="C22" s="89" t="s">
        <v>288</v>
      </c>
      <c r="D22" s="89" t="s">
        <v>143</v>
      </c>
      <c r="F22" s="89" t="s">
        <v>407</v>
      </c>
      <c r="G22" s="89">
        <v>9871343371</v>
      </c>
      <c r="H22" s="89" t="s">
        <v>223</v>
      </c>
      <c r="I22" s="89" t="s">
        <v>227</v>
      </c>
      <c r="J22" s="89">
        <v>60190409460</v>
      </c>
      <c r="K22" s="89" t="s">
        <v>202</v>
      </c>
      <c r="L22" s="89">
        <v>44957</v>
      </c>
      <c r="M22" s="89" t="s">
        <v>223</v>
      </c>
      <c r="N22" s="89" t="s">
        <v>415</v>
      </c>
    </row>
    <row r="23" spans="1:14" ht="30" customHeight="1" x14ac:dyDescent="0.35">
      <c r="A23" s="89" t="s">
        <v>289</v>
      </c>
      <c r="B23" s="89" t="s">
        <v>290</v>
      </c>
      <c r="C23" s="89" t="s">
        <v>291</v>
      </c>
      <c r="D23" s="89" t="s">
        <v>144</v>
      </c>
      <c r="F23" s="89" t="s">
        <v>407</v>
      </c>
      <c r="G23" s="89">
        <v>9983458934</v>
      </c>
      <c r="H23" s="89" t="s">
        <v>223</v>
      </c>
      <c r="I23" s="89" t="s">
        <v>227</v>
      </c>
      <c r="J23" s="89">
        <v>15887033932</v>
      </c>
      <c r="K23" s="89" t="s">
        <v>193</v>
      </c>
      <c r="L23" s="89">
        <v>43861</v>
      </c>
      <c r="M23" s="89" t="s">
        <v>223</v>
      </c>
      <c r="N23" s="89" t="s">
        <v>415</v>
      </c>
    </row>
    <row r="24" spans="1:14" ht="30" customHeight="1" x14ac:dyDescent="0.35">
      <c r="A24" s="89" t="s">
        <v>292</v>
      </c>
      <c r="B24" s="89" t="s">
        <v>293</v>
      </c>
      <c r="C24" s="89" t="s">
        <v>294</v>
      </c>
      <c r="D24" s="89" t="s">
        <v>145</v>
      </c>
      <c r="F24" s="89" t="s">
        <v>407</v>
      </c>
      <c r="G24" s="89" t="s">
        <v>115</v>
      </c>
      <c r="H24" s="89" t="s">
        <v>223</v>
      </c>
      <c r="I24" s="89" t="s">
        <v>227</v>
      </c>
      <c r="J24" s="89">
        <v>10189230153</v>
      </c>
      <c r="K24" s="89" t="s">
        <v>193</v>
      </c>
      <c r="L24" s="89">
        <v>45141</v>
      </c>
      <c r="M24" s="89" t="s">
        <v>223</v>
      </c>
      <c r="N24" s="89" t="s">
        <v>415</v>
      </c>
    </row>
    <row r="25" spans="1:14" ht="30" customHeight="1" x14ac:dyDescent="0.35">
      <c r="A25" s="89" t="s">
        <v>295</v>
      </c>
      <c r="B25" s="89" t="s">
        <v>296</v>
      </c>
      <c r="C25" s="89" t="s">
        <v>297</v>
      </c>
      <c r="D25" s="89" t="s">
        <v>146</v>
      </c>
      <c r="F25" s="89" t="s">
        <v>407</v>
      </c>
      <c r="G25" s="89">
        <v>9982297768</v>
      </c>
      <c r="H25" s="89" t="s">
        <v>223</v>
      </c>
      <c r="I25" s="89" t="s">
        <v>227</v>
      </c>
      <c r="J25" s="89">
        <v>82886957073</v>
      </c>
      <c r="K25" s="89" t="s">
        <v>196</v>
      </c>
      <c r="L25" s="89">
        <v>42738</v>
      </c>
      <c r="M25" s="89" t="s">
        <v>223</v>
      </c>
      <c r="N25" s="89" t="s">
        <v>415</v>
      </c>
    </row>
    <row r="26" spans="1:14" ht="30" customHeight="1" x14ac:dyDescent="0.35">
      <c r="A26" s="89" t="s">
        <v>298</v>
      </c>
      <c r="B26" s="89" t="s">
        <v>299</v>
      </c>
      <c r="C26" s="89" t="s">
        <v>300</v>
      </c>
      <c r="D26" s="89" t="s">
        <v>147</v>
      </c>
      <c r="F26" s="89" t="s">
        <v>407</v>
      </c>
      <c r="G26" s="89"/>
      <c r="H26" s="89" t="s">
        <v>223</v>
      </c>
      <c r="I26" s="89" t="s">
        <v>227</v>
      </c>
      <c r="J26" s="89">
        <v>82008008995</v>
      </c>
      <c r="K26" s="89" t="s">
        <v>193</v>
      </c>
      <c r="L26" s="89">
        <v>45044</v>
      </c>
      <c r="M26" s="89" t="s">
        <v>223</v>
      </c>
      <c r="N26" s="89" t="s">
        <v>415</v>
      </c>
    </row>
    <row r="27" spans="1:14" ht="30" customHeight="1" x14ac:dyDescent="0.35">
      <c r="A27" s="89" t="s">
        <v>239</v>
      </c>
      <c r="B27" s="89" t="s">
        <v>307</v>
      </c>
      <c r="C27" s="89" t="s">
        <v>311</v>
      </c>
      <c r="D27" s="89" t="s">
        <v>148</v>
      </c>
      <c r="F27" s="89" t="s">
        <v>407</v>
      </c>
      <c r="G27" s="89">
        <v>9982459433</v>
      </c>
      <c r="H27" s="89" t="s">
        <v>223</v>
      </c>
      <c r="I27" s="89" t="s">
        <v>227</v>
      </c>
      <c r="J27" s="89">
        <v>56180334890</v>
      </c>
      <c r="K27" s="89" t="s">
        <v>203</v>
      </c>
      <c r="L27" s="89">
        <v>44974</v>
      </c>
      <c r="M27" s="89" t="s">
        <v>223</v>
      </c>
      <c r="N27" s="89" t="s">
        <v>415</v>
      </c>
    </row>
    <row r="28" spans="1:14" ht="30" customHeight="1" x14ac:dyDescent="0.35">
      <c r="A28" s="89" t="s">
        <v>312</v>
      </c>
      <c r="B28" s="89" t="s">
        <v>301</v>
      </c>
      <c r="C28" s="89" t="s">
        <v>313</v>
      </c>
      <c r="D28" s="89" t="s">
        <v>149</v>
      </c>
      <c r="F28" s="89" t="s">
        <v>407</v>
      </c>
      <c r="G28" s="89" t="s">
        <v>119</v>
      </c>
      <c r="H28" s="89" t="s">
        <v>223</v>
      </c>
      <c r="I28" s="89" t="s">
        <v>227</v>
      </c>
      <c r="J28" s="89">
        <v>82038442701</v>
      </c>
      <c r="K28" s="89" t="s">
        <v>197</v>
      </c>
      <c r="L28" s="89">
        <v>42092</v>
      </c>
      <c r="M28" s="89" t="s">
        <v>223</v>
      </c>
      <c r="N28" s="89" t="s">
        <v>415</v>
      </c>
    </row>
    <row r="29" spans="1:14" ht="30" customHeight="1" x14ac:dyDescent="0.35">
      <c r="A29" s="89" t="s">
        <v>302</v>
      </c>
      <c r="B29" s="89" t="s">
        <v>308</v>
      </c>
      <c r="C29" s="89" t="s">
        <v>314</v>
      </c>
      <c r="D29" s="89" t="s">
        <v>189</v>
      </c>
      <c r="F29" s="89" t="s">
        <v>407</v>
      </c>
      <c r="G29" s="89">
        <v>9671012930</v>
      </c>
      <c r="H29" s="89" t="s">
        <v>223</v>
      </c>
      <c r="I29" s="89" t="s">
        <v>227</v>
      </c>
      <c r="J29" s="89">
        <v>26210410960</v>
      </c>
      <c r="K29" s="89" t="s">
        <v>204</v>
      </c>
      <c r="L29" s="89" t="s">
        <v>225</v>
      </c>
      <c r="M29" s="89" t="s">
        <v>223</v>
      </c>
      <c r="N29" s="89" t="s">
        <v>415</v>
      </c>
    </row>
    <row r="30" spans="1:14" ht="30" customHeight="1" x14ac:dyDescent="0.35">
      <c r="A30" s="89" t="s">
        <v>303</v>
      </c>
      <c r="B30" s="89" t="s">
        <v>309</v>
      </c>
      <c r="C30" s="89" t="s">
        <v>315</v>
      </c>
      <c r="D30" s="89" t="s">
        <v>150</v>
      </c>
      <c r="F30" s="89" t="s">
        <v>407</v>
      </c>
      <c r="G30" s="89">
        <v>9981015739</v>
      </c>
      <c r="H30" s="89" t="s">
        <v>223</v>
      </c>
      <c r="I30" s="89" t="s">
        <v>227</v>
      </c>
      <c r="J30" s="89">
        <v>82836304830</v>
      </c>
      <c r="K30" s="89" t="s">
        <v>205</v>
      </c>
      <c r="L30" s="89">
        <v>44126</v>
      </c>
      <c r="M30" s="89" t="s">
        <v>223</v>
      </c>
      <c r="N30" s="89" t="s">
        <v>415</v>
      </c>
    </row>
    <row r="31" spans="1:14" ht="30" customHeight="1" x14ac:dyDescent="0.35">
      <c r="A31" s="89" t="s">
        <v>304</v>
      </c>
      <c r="B31" s="89" t="s">
        <v>21</v>
      </c>
      <c r="C31" s="89" t="s">
        <v>316</v>
      </c>
      <c r="D31" s="89" t="s">
        <v>151</v>
      </c>
      <c r="F31" s="89" t="s">
        <v>407</v>
      </c>
      <c r="G31" s="89">
        <v>9141189686</v>
      </c>
      <c r="H31" s="89" t="s">
        <v>223</v>
      </c>
      <c r="I31" s="89" t="s">
        <v>227</v>
      </c>
      <c r="J31" s="89" t="s">
        <v>102</v>
      </c>
      <c r="K31" s="89" t="s">
        <v>196</v>
      </c>
      <c r="L31" s="89">
        <v>44648</v>
      </c>
      <c r="M31" s="89" t="s">
        <v>223</v>
      </c>
      <c r="N31" s="89" t="s">
        <v>415</v>
      </c>
    </row>
    <row r="32" spans="1:14" ht="30" customHeight="1" x14ac:dyDescent="0.35">
      <c r="A32" s="89" t="s">
        <v>305</v>
      </c>
      <c r="B32" s="89" t="s">
        <v>301</v>
      </c>
      <c r="C32" s="89" t="s">
        <v>317</v>
      </c>
      <c r="D32" s="89" t="s">
        <v>152</v>
      </c>
      <c r="F32" s="89" t="s">
        <v>407</v>
      </c>
      <c r="G32" s="89" t="s">
        <v>117</v>
      </c>
      <c r="H32" s="89" t="s">
        <v>223</v>
      </c>
      <c r="I32" s="89" t="s">
        <v>227</v>
      </c>
      <c r="J32" s="89">
        <v>82078005624</v>
      </c>
      <c r="K32" s="89" t="s">
        <v>194</v>
      </c>
      <c r="L32" s="89">
        <v>45093</v>
      </c>
      <c r="M32" s="89" t="s">
        <v>223</v>
      </c>
      <c r="N32" s="89" t="s">
        <v>415</v>
      </c>
    </row>
    <row r="33" spans="1:14" ht="30" customHeight="1" x14ac:dyDescent="0.35">
      <c r="A33" s="89" t="s">
        <v>306</v>
      </c>
      <c r="B33" s="89" t="s">
        <v>310</v>
      </c>
      <c r="C33" s="89" t="s">
        <v>320</v>
      </c>
      <c r="D33" s="89" t="s">
        <v>190</v>
      </c>
      <c r="F33" s="89" t="s">
        <v>407</v>
      </c>
      <c r="G33" s="89">
        <v>9984055511</v>
      </c>
      <c r="H33" s="89" t="s">
        <v>223</v>
      </c>
      <c r="I33" s="89" t="s">
        <v>227</v>
      </c>
      <c r="J33" s="89">
        <v>82139605461</v>
      </c>
      <c r="K33" s="89" t="s">
        <v>204</v>
      </c>
      <c r="L33" s="89" t="s">
        <v>226</v>
      </c>
      <c r="M33" s="89" t="s">
        <v>223</v>
      </c>
      <c r="N33" s="89" t="s">
        <v>415</v>
      </c>
    </row>
    <row r="34" spans="1:14" ht="30" customHeight="1" x14ac:dyDescent="0.35">
      <c r="A34" s="89" t="s">
        <v>318</v>
      </c>
      <c r="B34" s="89" t="s">
        <v>301</v>
      </c>
      <c r="C34" s="89" t="s">
        <v>321</v>
      </c>
      <c r="D34" s="89" t="s">
        <v>135</v>
      </c>
      <c r="F34" s="89" t="s">
        <v>407</v>
      </c>
      <c r="G34" s="89"/>
      <c r="H34" s="89" t="s">
        <v>223</v>
      </c>
      <c r="I34" s="89" t="s">
        <v>227</v>
      </c>
      <c r="J34" s="89">
        <v>82957622481</v>
      </c>
      <c r="K34" s="89" t="s">
        <v>196</v>
      </c>
      <c r="L34" s="89">
        <v>40236</v>
      </c>
      <c r="M34" s="89" t="s">
        <v>223</v>
      </c>
      <c r="N34" s="89" t="s">
        <v>415</v>
      </c>
    </row>
    <row r="35" spans="1:14" ht="30" customHeight="1" x14ac:dyDescent="0.35">
      <c r="A35" s="89" t="s">
        <v>319</v>
      </c>
      <c r="B35" s="89" t="s">
        <v>20</v>
      </c>
      <c r="C35" s="89" t="s">
        <v>322</v>
      </c>
      <c r="D35" s="89" t="s">
        <v>153</v>
      </c>
      <c r="F35" s="89" t="s">
        <v>407</v>
      </c>
      <c r="G35" s="89" t="s">
        <v>111</v>
      </c>
      <c r="H35" s="89" t="s">
        <v>223</v>
      </c>
      <c r="I35" s="89" t="s">
        <v>227</v>
      </c>
      <c r="J35" s="89">
        <v>30018313582</v>
      </c>
      <c r="K35" s="89" t="s">
        <v>199</v>
      </c>
      <c r="L35" s="89">
        <v>44386</v>
      </c>
      <c r="M35" s="89" t="s">
        <v>223</v>
      </c>
      <c r="N35" s="89" t="s">
        <v>415</v>
      </c>
    </row>
    <row r="36" spans="1:14" ht="30" customHeight="1" x14ac:dyDescent="0.35">
      <c r="A36" s="89" t="s">
        <v>323</v>
      </c>
      <c r="B36" s="89" t="s">
        <v>329</v>
      </c>
      <c r="C36" s="89" t="s">
        <v>332</v>
      </c>
      <c r="D36" s="89" t="s">
        <v>154</v>
      </c>
      <c r="F36" s="89" t="s">
        <v>407</v>
      </c>
      <c r="G36" s="89">
        <v>9983884838</v>
      </c>
      <c r="H36" s="89" t="s">
        <v>223</v>
      </c>
      <c r="I36" s="89" t="s">
        <v>227</v>
      </c>
      <c r="J36" s="89">
        <v>83008502326</v>
      </c>
      <c r="K36" s="89" t="s">
        <v>198</v>
      </c>
      <c r="L36" s="89">
        <v>44173</v>
      </c>
      <c r="M36" s="89" t="s">
        <v>223</v>
      </c>
      <c r="N36" s="89" t="s">
        <v>415</v>
      </c>
    </row>
    <row r="37" spans="1:14" ht="30" customHeight="1" x14ac:dyDescent="0.35">
      <c r="A37" s="89" t="s">
        <v>324</v>
      </c>
      <c r="B37" s="89" t="s">
        <v>22</v>
      </c>
      <c r="C37" s="89" t="s">
        <v>272</v>
      </c>
      <c r="D37" s="89" t="s">
        <v>155</v>
      </c>
      <c r="F37" s="89" t="s">
        <v>407</v>
      </c>
      <c r="G37" s="89">
        <v>9983195350</v>
      </c>
      <c r="H37" s="89" t="s">
        <v>223</v>
      </c>
      <c r="I37" s="89" t="s">
        <v>227</v>
      </c>
      <c r="J37" s="89">
        <v>83917002350</v>
      </c>
      <c r="K37" s="89" t="s">
        <v>206</v>
      </c>
      <c r="L37" s="89">
        <v>43690</v>
      </c>
      <c r="M37" s="89" t="s">
        <v>223</v>
      </c>
      <c r="N37" s="89" t="s">
        <v>415</v>
      </c>
    </row>
    <row r="38" spans="1:14" ht="30" customHeight="1" x14ac:dyDescent="0.35">
      <c r="A38" s="89" t="s">
        <v>325</v>
      </c>
      <c r="B38" s="89" t="s">
        <v>330</v>
      </c>
      <c r="C38" s="89" t="s">
        <v>333</v>
      </c>
      <c r="D38" s="89" t="s">
        <v>156</v>
      </c>
      <c r="F38" s="89" t="s">
        <v>407</v>
      </c>
      <c r="G38" s="89" t="s">
        <v>112</v>
      </c>
      <c r="H38" s="89" t="s">
        <v>223</v>
      </c>
      <c r="I38" s="89" t="s">
        <v>227</v>
      </c>
      <c r="J38" s="89" t="s">
        <v>103</v>
      </c>
      <c r="K38" s="89" t="s">
        <v>207</v>
      </c>
      <c r="L38" s="89">
        <v>45105</v>
      </c>
      <c r="M38" s="89" t="s">
        <v>223</v>
      </c>
      <c r="N38" s="89" t="s">
        <v>415</v>
      </c>
    </row>
    <row r="39" spans="1:14" ht="30" customHeight="1" x14ac:dyDescent="0.35">
      <c r="A39" s="89" t="s">
        <v>326</v>
      </c>
      <c r="B39" s="89" t="s">
        <v>239</v>
      </c>
      <c r="C39" s="89" t="s">
        <v>334</v>
      </c>
      <c r="D39" s="89" t="s">
        <v>136</v>
      </c>
      <c r="F39" s="89" t="s">
        <v>407</v>
      </c>
      <c r="G39" s="89">
        <v>9981979295</v>
      </c>
      <c r="H39" s="89" t="s">
        <v>223</v>
      </c>
      <c r="I39" s="89" t="s">
        <v>227</v>
      </c>
      <c r="J39" s="89">
        <v>83946900723</v>
      </c>
      <c r="K39" s="89" t="s">
        <v>208</v>
      </c>
      <c r="L39" s="89">
        <v>42063</v>
      </c>
      <c r="M39" s="89" t="s">
        <v>223</v>
      </c>
      <c r="N39" s="89" t="s">
        <v>415</v>
      </c>
    </row>
    <row r="40" spans="1:14" ht="30" customHeight="1" x14ac:dyDescent="0.35">
      <c r="A40" s="89" t="s">
        <v>327</v>
      </c>
      <c r="B40" s="89" t="s">
        <v>331</v>
      </c>
      <c r="C40" s="89" t="s">
        <v>335</v>
      </c>
      <c r="D40" s="89" t="s">
        <v>157</v>
      </c>
      <c r="F40" s="89" t="s">
        <v>407</v>
      </c>
      <c r="G40" s="89">
        <v>9983377363</v>
      </c>
      <c r="H40" s="89" t="s">
        <v>223</v>
      </c>
      <c r="I40" s="89" t="s">
        <v>227</v>
      </c>
      <c r="J40" s="89">
        <v>82018700664</v>
      </c>
      <c r="K40" s="89" t="s">
        <v>209</v>
      </c>
      <c r="L40" s="89">
        <v>44628</v>
      </c>
      <c r="M40" s="89" t="s">
        <v>223</v>
      </c>
      <c r="N40" s="89" t="s">
        <v>415</v>
      </c>
    </row>
    <row r="41" spans="1:14" ht="30" customHeight="1" x14ac:dyDescent="0.35">
      <c r="A41" s="89" t="s">
        <v>328</v>
      </c>
      <c r="B41" s="89" t="s">
        <v>336</v>
      </c>
      <c r="C41" s="89" t="s">
        <v>337</v>
      </c>
      <c r="D41" s="89" t="s">
        <v>158</v>
      </c>
      <c r="F41" s="89" t="s">
        <v>407</v>
      </c>
      <c r="G41" s="89">
        <v>9842095097</v>
      </c>
      <c r="H41" s="89" t="s">
        <v>223</v>
      </c>
      <c r="I41" s="89" t="s">
        <v>227</v>
      </c>
      <c r="J41" s="89" t="s">
        <v>104</v>
      </c>
      <c r="K41" s="89" t="s">
        <v>206</v>
      </c>
      <c r="L41" s="89">
        <v>44775</v>
      </c>
      <c r="M41" s="89" t="s">
        <v>223</v>
      </c>
      <c r="N41" s="89" t="s">
        <v>415</v>
      </c>
    </row>
    <row r="42" spans="1:14" ht="30" customHeight="1" x14ac:dyDescent="0.35">
      <c r="A42" s="89" t="s">
        <v>338</v>
      </c>
      <c r="B42" s="89" t="s">
        <v>240</v>
      </c>
      <c r="C42" s="89" t="s">
        <v>339</v>
      </c>
      <c r="D42" s="89" t="s">
        <v>159</v>
      </c>
      <c r="F42" s="89" t="s">
        <v>407</v>
      </c>
      <c r="G42" s="89">
        <v>9331700190</v>
      </c>
      <c r="H42" s="89" t="s">
        <v>223</v>
      </c>
      <c r="I42" s="89" t="s">
        <v>227</v>
      </c>
      <c r="J42" s="89" t="s">
        <v>105</v>
      </c>
      <c r="K42" s="89" t="s">
        <v>195</v>
      </c>
      <c r="L42" s="89">
        <v>45022</v>
      </c>
      <c r="M42" s="89" t="s">
        <v>223</v>
      </c>
      <c r="N42" s="89" t="s">
        <v>415</v>
      </c>
    </row>
    <row r="43" spans="1:14" ht="30" customHeight="1" x14ac:dyDescent="0.35">
      <c r="A43" s="89" t="s">
        <v>250</v>
      </c>
      <c r="B43" s="89" t="s">
        <v>235</v>
      </c>
      <c r="C43" s="89" t="s">
        <v>340</v>
      </c>
      <c r="D43" s="89" t="s">
        <v>137</v>
      </c>
      <c r="F43" s="89" t="s">
        <v>407</v>
      </c>
      <c r="G43" s="89">
        <v>9984089542</v>
      </c>
      <c r="H43" s="89" t="s">
        <v>223</v>
      </c>
      <c r="I43" s="89" t="s">
        <v>227</v>
      </c>
      <c r="J43" s="89">
        <v>82926407626</v>
      </c>
      <c r="K43" s="89" t="s">
        <v>210</v>
      </c>
      <c r="L43" s="89">
        <v>39419</v>
      </c>
      <c r="M43" s="89" t="s">
        <v>223</v>
      </c>
      <c r="N43" s="89" t="s">
        <v>415</v>
      </c>
    </row>
    <row r="44" spans="1:14" ht="30" customHeight="1" x14ac:dyDescent="0.35">
      <c r="A44" s="89" t="s">
        <v>250</v>
      </c>
      <c r="B44" s="89" t="s">
        <v>341</v>
      </c>
      <c r="C44" s="89" t="s">
        <v>342</v>
      </c>
      <c r="D44" s="89" t="s">
        <v>160</v>
      </c>
      <c r="F44" s="89" t="s">
        <v>407</v>
      </c>
      <c r="G44" s="89">
        <v>9981216367</v>
      </c>
      <c r="H44" s="89" t="s">
        <v>223</v>
      </c>
      <c r="I44" s="89" t="s">
        <v>227</v>
      </c>
      <c r="J44" s="89">
        <v>82886948031</v>
      </c>
      <c r="K44" s="89" t="s">
        <v>211</v>
      </c>
      <c r="L44" s="89">
        <v>44636</v>
      </c>
      <c r="M44" s="89" t="s">
        <v>223</v>
      </c>
      <c r="N44" s="89" t="s">
        <v>415</v>
      </c>
    </row>
    <row r="45" spans="1:14" ht="30" customHeight="1" x14ac:dyDescent="0.35">
      <c r="A45" s="89" t="s">
        <v>343</v>
      </c>
      <c r="B45" s="89" t="s">
        <v>308</v>
      </c>
      <c r="C45" s="89" t="s">
        <v>244</v>
      </c>
      <c r="D45" s="89" t="s">
        <v>138</v>
      </c>
      <c r="F45" s="89" t="s">
        <v>407</v>
      </c>
      <c r="G45" s="89">
        <v>9983412505</v>
      </c>
      <c r="H45" s="89" t="s">
        <v>223</v>
      </c>
      <c r="I45" s="89" t="s">
        <v>227</v>
      </c>
      <c r="J45" s="89">
        <v>82876835768</v>
      </c>
      <c r="K45" s="89" t="s">
        <v>212</v>
      </c>
      <c r="L45" s="89">
        <v>40334</v>
      </c>
      <c r="M45" s="89" t="s">
        <v>223</v>
      </c>
      <c r="N45" s="89" t="s">
        <v>415</v>
      </c>
    </row>
    <row r="46" spans="1:14" ht="30" customHeight="1" x14ac:dyDescent="0.35">
      <c r="A46" s="89" t="s">
        <v>344</v>
      </c>
      <c r="B46" s="89" t="s">
        <v>265</v>
      </c>
      <c r="C46" s="89" t="s">
        <v>345</v>
      </c>
      <c r="D46" s="89" t="s">
        <v>161</v>
      </c>
      <c r="F46" s="89" t="s">
        <v>407</v>
      </c>
      <c r="G46" s="89" t="s">
        <v>121</v>
      </c>
      <c r="H46" s="89" t="s">
        <v>223</v>
      </c>
      <c r="I46" s="89" t="s">
        <v>227</v>
      </c>
      <c r="J46" s="89">
        <v>82806202659</v>
      </c>
      <c r="K46" s="89" t="s">
        <v>196</v>
      </c>
      <c r="L46" s="89">
        <v>41244</v>
      </c>
      <c r="M46" s="89" t="s">
        <v>223</v>
      </c>
      <c r="N46" s="89" t="s">
        <v>415</v>
      </c>
    </row>
    <row r="47" spans="1:14" ht="30" customHeight="1" x14ac:dyDescent="0.35">
      <c r="A47" s="89" t="s">
        <v>336</v>
      </c>
      <c r="B47" s="89" t="s">
        <v>346</v>
      </c>
      <c r="C47" s="89" t="s">
        <v>347</v>
      </c>
      <c r="D47" s="89" t="s">
        <v>162</v>
      </c>
      <c r="F47" s="89" t="s">
        <v>407</v>
      </c>
      <c r="G47" s="89">
        <v>9984811637</v>
      </c>
      <c r="H47" s="89" t="s">
        <v>223</v>
      </c>
      <c r="I47" s="89" t="s">
        <v>227</v>
      </c>
      <c r="J47" s="89" t="s">
        <v>106</v>
      </c>
      <c r="K47" s="89" t="s">
        <v>195</v>
      </c>
      <c r="L47" s="89">
        <v>44979</v>
      </c>
      <c r="M47" s="89" t="s">
        <v>223</v>
      </c>
      <c r="N47" s="89" t="s">
        <v>415</v>
      </c>
    </row>
    <row r="48" spans="1:14" ht="30" customHeight="1" x14ac:dyDescent="0.35">
      <c r="A48" s="89" t="s">
        <v>336</v>
      </c>
      <c r="B48" s="89" t="s">
        <v>346</v>
      </c>
      <c r="C48" s="89" t="s">
        <v>348</v>
      </c>
      <c r="D48" s="89" t="s">
        <v>141</v>
      </c>
      <c r="F48" s="89" t="s">
        <v>407</v>
      </c>
      <c r="G48" s="89">
        <v>9981403526</v>
      </c>
      <c r="H48" s="89" t="s">
        <v>223</v>
      </c>
      <c r="I48" s="89" t="s">
        <v>227</v>
      </c>
      <c r="J48" s="89">
        <v>92967508505</v>
      </c>
      <c r="K48" s="89" t="s">
        <v>213</v>
      </c>
      <c r="L48" s="89">
        <v>42051</v>
      </c>
      <c r="M48" s="89" t="s">
        <v>223</v>
      </c>
      <c r="N48" s="89" t="s">
        <v>415</v>
      </c>
    </row>
    <row r="49" spans="1:14" ht="30" customHeight="1" x14ac:dyDescent="0.35">
      <c r="A49" s="89" t="s">
        <v>336</v>
      </c>
      <c r="B49" s="89" t="s">
        <v>279</v>
      </c>
      <c r="C49" s="89" t="s">
        <v>349</v>
      </c>
      <c r="D49" s="89" t="s">
        <v>185</v>
      </c>
      <c r="F49" s="89" t="s">
        <v>407</v>
      </c>
      <c r="G49" s="89">
        <v>9982229537</v>
      </c>
      <c r="H49" s="89" t="s">
        <v>223</v>
      </c>
      <c r="I49" s="89" t="s">
        <v>227</v>
      </c>
      <c r="J49" s="89">
        <v>82087804827</v>
      </c>
      <c r="K49" s="89" t="s">
        <v>214</v>
      </c>
      <c r="L49" s="89">
        <v>45231</v>
      </c>
      <c r="M49" s="89" t="s">
        <v>223</v>
      </c>
      <c r="N49" s="89" t="s">
        <v>415</v>
      </c>
    </row>
    <row r="50" spans="1:14" ht="30" customHeight="1" x14ac:dyDescent="0.35">
      <c r="A50" s="89" t="s">
        <v>245</v>
      </c>
      <c r="B50" s="89" t="s">
        <v>350</v>
      </c>
      <c r="C50" s="89" t="s">
        <v>351</v>
      </c>
      <c r="D50" s="89" t="s">
        <v>142</v>
      </c>
      <c r="F50" s="89" t="s">
        <v>407</v>
      </c>
      <c r="G50" s="89">
        <v>9984828018</v>
      </c>
      <c r="H50" s="89" t="s">
        <v>223</v>
      </c>
      <c r="I50" s="89" t="s">
        <v>227</v>
      </c>
      <c r="J50" s="89">
        <v>82977917952</v>
      </c>
      <c r="K50" s="89" t="s">
        <v>198</v>
      </c>
      <c r="L50" s="89">
        <v>39340</v>
      </c>
      <c r="M50" s="89" t="s">
        <v>223</v>
      </c>
      <c r="N50" s="89" t="s">
        <v>415</v>
      </c>
    </row>
    <row r="51" spans="1:14" ht="30" customHeight="1" x14ac:dyDescent="0.35">
      <c r="A51" s="89" t="s">
        <v>245</v>
      </c>
      <c r="B51" s="89" t="s">
        <v>239</v>
      </c>
      <c r="C51" s="89" t="s">
        <v>352</v>
      </c>
      <c r="D51" s="89" t="s">
        <v>191</v>
      </c>
      <c r="F51" s="89" t="s">
        <v>407</v>
      </c>
      <c r="G51" s="89">
        <v>9987685320</v>
      </c>
      <c r="H51" s="89" t="s">
        <v>223</v>
      </c>
      <c r="I51" s="89" t="s">
        <v>227</v>
      </c>
      <c r="J51" s="89">
        <v>3197913621</v>
      </c>
      <c r="K51" s="89" t="s">
        <v>195</v>
      </c>
      <c r="L51" s="89">
        <v>45253</v>
      </c>
      <c r="M51" s="89" t="s">
        <v>223</v>
      </c>
      <c r="N51" s="89" t="s">
        <v>415</v>
      </c>
    </row>
    <row r="52" spans="1:14" ht="30" customHeight="1" x14ac:dyDescent="0.35">
      <c r="A52" s="89" t="s">
        <v>353</v>
      </c>
      <c r="B52" s="89" t="s">
        <v>354</v>
      </c>
      <c r="C52" s="89" t="s">
        <v>355</v>
      </c>
      <c r="D52" s="89" t="s">
        <v>163</v>
      </c>
      <c r="F52" s="89" t="s">
        <v>407</v>
      </c>
      <c r="G52" s="89" t="s">
        <v>123</v>
      </c>
      <c r="H52" s="89" t="s">
        <v>223</v>
      </c>
      <c r="I52" s="89" t="s">
        <v>227</v>
      </c>
      <c r="J52" s="89" t="s">
        <v>107</v>
      </c>
      <c r="K52" s="89" t="s">
        <v>196</v>
      </c>
      <c r="L52" s="89">
        <v>44562</v>
      </c>
      <c r="M52" s="89" t="s">
        <v>223</v>
      </c>
      <c r="N52" s="89" t="s">
        <v>415</v>
      </c>
    </row>
    <row r="53" spans="1:14" ht="30" customHeight="1" x14ac:dyDescent="0.35">
      <c r="A53" s="89" t="s">
        <v>356</v>
      </c>
      <c r="B53" s="89" t="s">
        <v>357</v>
      </c>
      <c r="C53" s="89" t="s">
        <v>358</v>
      </c>
      <c r="D53" s="89" t="s">
        <v>186</v>
      </c>
      <c r="F53" s="89" t="s">
        <v>407</v>
      </c>
      <c r="G53" s="89" t="s">
        <v>116</v>
      </c>
      <c r="H53" s="89" t="s">
        <v>223</v>
      </c>
      <c r="I53" s="89" t="s">
        <v>227</v>
      </c>
      <c r="J53" s="89" t="s">
        <v>114</v>
      </c>
      <c r="K53" s="89" t="s">
        <v>215</v>
      </c>
      <c r="L53" s="89">
        <v>45140</v>
      </c>
      <c r="M53" s="89" t="s">
        <v>223</v>
      </c>
      <c r="N53" s="89" t="s">
        <v>415</v>
      </c>
    </row>
    <row r="54" spans="1:14" ht="30" customHeight="1" x14ac:dyDescent="0.35">
      <c r="A54" s="89" t="s">
        <v>359</v>
      </c>
      <c r="B54" s="89" t="s">
        <v>295</v>
      </c>
      <c r="C54" s="89" t="s">
        <v>360</v>
      </c>
      <c r="D54" s="89" t="s">
        <v>164</v>
      </c>
      <c r="F54" s="89" t="s">
        <v>407</v>
      </c>
      <c r="G54" s="89" t="s">
        <v>125</v>
      </c>
      <c r="H54" s="89" t="s">
        <v>223</v>
      </c>
      <c r="I54" s="89" t="s">
        <v>227</v>
      </c>
      <c r="J54" s="89">
        <v>48079117015</v>
      </c>
      <c r="K54" s="89" t="s">
        <v>196</v>
      </c>
      <c r="L54" s="89">
        <v>44811</v>
      </c>
      <c r="M54" s="89" t="s">
        <v>223</v>
      </c>
      <c r="N54" s="89" t="s">
        <v>415</v>
      </c>
    </row>
    <row r="55" spans="1:14" ht="30" customHeight="1" x14ac:dyDescent="0.35">
      <c r="A55" s="89" t="s">
        <v>329</v>
      </c>
      <c r="B55" s="89" t="s">
        <v>361</v>
      </c>
      <c r="C55" s="89" t="s">
        <v>300</v>
      </c>
      <c r="D55" s="89" t="s">
        <v>165</v>
      </c>
      <c r="F55" s="89" t="s">
        <v>407</v>
      </c>
      <c r="G55" s="89">
        <v>9987342231</v>
      </c>
      <c r="H55" s="89" t="s">
        <v>223</v>
      </c>
      <c r="I55" s="89" t="s">
        <v>227</v>
      </c>
      <c r="J55" s="89">
        <v>82088613466</v>
      </c>
      <c r="K55" s="89" t="s">
        <v>196</v>
      </c>
      <c r="L55" s="89">
        <v>42370</v>
      </c>
      <c r="M55" s="89" t="s">
        <v>223</v>
      </c>
      <c r="N55" s="89" t="s">
        <v>415</v>
      </c>
    </row>
    <row r="56" spans="1:14" ht="30" customHeight="1" x14ac:dyDescent="0.35">
      <c r="A56" s="89" t="s">
        <v>362</v>
      </c>
      <c r="B56" s="89" t="s">
        <v>241</v>
      </c>
      <c r="C56" s="89" t="s">
        <v>363</v>
      </c>
      <c r="D56" s="89" t="s">
        <v>166</v>
      </c>
      <c r="F56" s="89" t="s">
        <v>407</v>
      </c>
      <c r="G56" s="89">
        <v>9989372483</v>
      </c>
      <c r="H56" s="89" t="s">
        <v>223</v>
      </c>
      <c r="I56" s="89" t="s">
        <v>227</v>
      </c>
      <c r="J56" s="89">
        <v>82008238717</v>
      </c>
      <c r="K56" s="89" t="s">
        <v>216</v>
      </c>
      <c r="L56" s="89">
        <v>41244</v>
      </c>
      <c r="M56" s="89" t="s">
        <v>223</v>
      </c>
      <c r="N56" s="89" t="s">
        <v>415</v>
      </c>
    </row>
    <row r="57" spans="1:14" ht="30" customHeight="1" x14ac:dyDescent="0.35">
      <c r="A57" s="89" t="s">
        <v>364</v>
      </c>
      <c r="B57" s="89" t="s">
        <v>365</v>
      </c>
      <c r="C57" s="89" t="s">
        <v>366</v>
      </c>
      <c r="D57" s="89" t="s">
        <v>167</v>
      </c>
      <c r="F57" s="89" t="s">
        <v>407</v>
      </c>
      <c r="G57" s="89">
        <v>9983409047</v>
      </c>
      <c r="H57" s="89" t="s">
        <v>223</v>
      </c>
      <c r="I57" s="89" t="s">
        <v>227</v>
      </c>
      <c r="J57" s="89">
        <v>83937826903</v>
      </c>
      <c r="K57" s="89" t="s">
        <v>217</v>
      </c>
      <c r="L57" s="89">
        <v>44082</v>
      </c>
      <c r="M57" s="89" t="s">
        <v>223</v>
      </c>
      <c r="N57" s="89" t="s">
        <v>415</v>
      </c>
    </row>
    <row r="58" spans="1:14" ht="30" customHeight="1" x14ac:dyDescent="0.35">
      <c r="A58" s="89" t="s">
        <v>364</v>
      </c>
      <c r="B58" s="89" t="s">
        <v>308</v>
      </c>
      <c r="C58" s="89" t="s">
        <v>367</v>
      </c>
      <c r="D58" s="89" t="s">
        <v>168</v>
      </c>
      <c r="F58" s="89" t="s">
        <v>407</v>
      </c>
      <c r="G58" s="89">
        <v>9988447343</v>
      </c>
      <c r="H58" s="89" t="s">
        <v>223</v>
      </c>
      <c r="I58" s="89" t="s">
        <v>227</v>
      </c>
      <c r="J58" s="89">
        <v>82007919515</v>
      </c>
      <c r="K58" s="89" t="s">
        <v>218</v>
      </c>
      <c r="L58" s="89">
        <v>42036</v>
      </c>
      <c r="M58" s="89" t="s">
        <v>223</v>
      </c>
      <c r="N58" s="89" t="s">
        <v>415</v>
      </c>
    </row>
    <row r="59" spans="1:14" ht="30" customHeight="1" x14ac:dyDescent="0.35">
      <c r="A59" s="89" t="s">
        <v>20</v>
      </c>
      <c r="B59" s="89" t="s">
        <v>368</v>
      </c>
      <c r="C59" s="89" t="s">
        <v>369</v>
      </c>
      <c r="D59" s="89" t="s">
        <v>169</v>
      </c>
      <c r="F59" s="89" t="s">
        <v>407</v>
      </c>
      <c r="G59" s="89">
        <v>7761891220</v>
      </c>
      <c r="H59" s="89" t="s">
        <v>223</v>
      </c>
      <c r="I59" s="89" t="s">
        <v>227</v>
      </c>
      <c r="J59" s="89">
        <v>25130162438</v>
      </c>
      <c r="K59" s="89" t="s">
        <v>219</v>
      </c>
      <c r="L59" s="89">
        <v>45078</v>
      </c>
      <c r="M59" s="89" t="s">
        <v>223</v>
      </c>
      <c r="N59" s="89" t="s">
        <v>415</v>
      </c>
    </row>
    <row r="60" spans="1:14" ht="30" customHeight="1" x14ac:dyDescent="0.35">
      <c r="A60" s="89" t="s">
        <v>370</v>
      </c>
      <c r="B60" s="89" t="s">
        <v>371</v>
      </c>
      <c r="C60" s="89" t="s">
        <v>372</v>
      </c>
      <c r="D60" s="89" t="s">
        <v>170</v>
      </c>
      <c r="F60" s="89" t="s">
        <v>407</v>
      </c>
      <c r="G60" s="89" t="s">
        <v>113</v>
      </c>
      <c r="H60" s="89" t="s">
        <v>223</v>
      </c>
      <c r="I60" s="89" t="s">
        <v>227</v>
      </c>
      <c r="J60" s="89">
        <v>82886977360</v>
      </c>
      <c r="K60" s="89" t="s">
        <v>199</v>
      </c>
      <c r="L60" s="89">
        <v>41244</v>
      </c>
      <c r="M60" s="89" t="s">
        <v>223</v>
      </c>
      <c r="N60" s="89" t="s">
        <v>415</v>
      </c>
    </row>
    <row r="61" spans="1:14" ht="30" customHeight="1" x14ac:dyDescent="0.35">
      <c r="A61" s="89" t="s">
        <v>373</v>
      </c>
      <c r="B61" s="89" t="s">
        <v>240</v>
      </c>
      <c r="C61" s="89" t="s">
        <v>374</v>
      </c>
      <c r="D61" s="89" t="s">
        <v>171</v>
      </c>
      <c r="F61" s="89" t="s">
        <v>407</v>
      </c>
      <c r="G61" s="89">
        <v>9983492865</v>
      </c>
      <c r="H61" s="89" t="s">
        <v>223</v>
      </c>
      <c r="I61" s="89" t="s">
        <v>227</v>
      </c>
      <c r="J61" s="89" t="s">
        <v>108</v>
      </c>
      <c r="K61" s="89" t="s">
        <v>195</v>
      </c>
      <c r="L61" s="89">
        <v>44636</v>
      </c>
      <c r="M61" s="89" t="s">
        <v>223</v>
      </c>
      <c r="N61" s="89" t="s">
        <v>415</v>
      </c>
    </row>
    <row r="62" spans="1:14" ht="30" customHeight="1" x14ac:dyDescent="0.35">
      <c r="A62" s="89" t="s">
        <v>22</v>
      </c>
      <c r="B62" s="89" t="s">
        <v>319</v>
      </c>
      <c r="C62" s="89" t="s">
        <v>375</v>
      </c>
      <c r="D62" s="89" t="s">
        <v>172</v>
      </c>
      <c r="F62" s="89" t="s">
        <v>407</v>
      </c>
      <c r="G62" s="89">
        <v>9983021387</v>
      </c>
      <c r="H62" s="89" t="s">
        <v>223</v>
      </c>
      <c r="I62" s="89" t="s">
        <v>227</v>
      </c>
      <c r="J62" s="89">
        <v>71129215506</v>
      </c>
      <c r="K62" s="89" t="s">
        <v>220</v>
      </c>
      <c r="L62" s="89">
        <v>44413</v>
      </c>
      <c r="M62" s="89" t="s">
        <v>223</v>
      </c>
      <c r="N62" s="89" t="s">
        <v>415</v>
      </c>
    </row>
    <row r="63" spans="1:14" ht="30" customHeight="1" x14ac:dyDescent="0.35">
      <c r="A63" s="89" t="s">
        <v>376</v>
      </c>
      <c r="B63" s="89" t="s">
        <v>377</v>
      </c>
      <c r="C63" s="89" t="s">
        <v>378</v>
      </c>
      <c r="D63" s="89" t="s">
        <v>173</v>
      </c>
      <c r="F63" s="89" t="s">
        <v>407</v>
      </c>
      <c r="G63" s="89">
        <v>9984289401</v>
      </c>
      <c r="H63" s="89" t="s">
        <v>223</v>
      </c>
      <c r="I63" s="89" t="s">
        <v>227</v>
      </c>
      <c r="J63" s="89">
        <v>82109134930</v>
      </c>
      <c r="K63" s="89" t="s">
        <v>221</v>
      </c>
      <c r="L63" s="89">
        <v>42007</v>
      </c>
      <c r="M63" s="89" t="s">
        <v>223</v>
      </c>
      <c r="N63" s="89" t="s">
        <v>415</v>
      </c>
    </row>
    <row r="64" spans="1:14" ht="30" customHeight="1" x14ac:dyDescent="0.35">
      <c r="A64" s="89" t="s">
        <v>376</v>
      </c>
      <c r="B64" s="89" t="s">
        <v>379</v>
      </c>
      <c r="C64" s="89" t="s">
        <v>380</v>
      </c>
      <c r="D64" s="89" t="s">
        <v>174</v>
      </c>
      <c r="F64" s="89" t="s">
        <v>407</v>
      </c>
      <c r="G64" s="89">
        <v>9981835557</v>
      </c>
      <c r="H64" s="89" t="s">
        <v>223</v>
      </c>
      <c r="I64" s="89" t="s">
        <v>227</v>
      </c>
      <c r="J64" s="89">
        <v>82877004851</v>
      </c>
      <c r="K64" s="89" t="s">
        <v>202</v>
      </c>
      <c r="L64" s="89">
        <v>40334</v>
      </c>
      <c r="M64" s="89" t="s">
        <v>223</v>
      </c>
      <c r="N64" s="89" t="s">
        <v>415</v>
      </c>
    </row>
    <row r="65" spans="1:14" ht="30" customHeight="1" x14ac:dyDescent="0.35">
      <c r="A65" s="89" t="s">
        <v>381</v>
      </c>
      <c r="B65" s="89" t="s">
        <v>239</v>
      </c>
      <c r="C65" s="89" t="s">
        <v>382</v>
      </c>
      <c r="D65" s="89" t="s">
        <v>175</v>
      </c>
      <c r="F65" s="89" t="s">
        <v>407</v>
      </c>
      <c r="G65" s="89">
        <v>9981793003</v>
      </c>
      <c r="H65" s="89" t="s">
        <v>223</v>
      </c>
      <c r="I65" s="89" t="s">
        <v>227</v>
      </c>
      <c r="J65" s="89">
        <v>83937100549</v>
      </c>
      <c r="K65" s="89" t="s">
        <v>202</v>
      </c>
      <c r="L65" s="89"/>
      <c r="M65" s="89" t="s">
        <v>223</v>
      </c>
      <c r="N65" s="89" t="s">
        <v>415</v>
      </c>
    </row>
    <row r="66" spans="1:14" ht="30" customHeight="1" x14ac:dyDescent="0.35">
      <c r="A66" s="89" t="s">
        <v>383</v>
      </c>
      <c r="B66" s="89" t="s">
        <v>384</v>
      </c>
      <c r="C66" s="89" t="s">
        <v>385</v>
      </c>
      <c r="D66" s="89" t="s">
        <v>176</v>
      </c>
      <c r="F66" s="89" t="s">
        <v>407</v>
      </c>
      <c r="G66" s="89">
        <v>9984617175</v>
      </c>
      <c r="H66" s="89" t="s">
        <v>223</v>
      </c>
      <c r="I66" s="89" t="s">
        <v>227</v>
      </c>
      <c r="J66" s="89">
        <v>84079003095</v>
      </c>
      <c r="K66" s="89" t="s">
        <v>196</v>
      </c>
      <c r="L66" s="89">
        <v>42335</v>
      </c>
      <c r="M66" s="89" t="s">
        <v>223</v>
      </c>
      <c r="N66" s="89" t="s">
        <v>415</v>
      </c>
    </row>
    <row r="67" spans="1:14" ht="30" customHeight="1" x14ac:dyDescent="0.35">
      <c r="A67" s="89" t="s">
        <v>383</v>
      </c>
      <c r="B67" s="89" t="s">
        <v>386</v>
      </c>
      <c r="C67" s="89" t="s">
        <v>387</v>
      </c>
      <c r="D67" s="89" t="s">
        <v>177</v>
      </c>
      <c r="F67" s="89" t="s">
        <v>407</v>
      </c>
      <c r="G67" s="89">
        <v>9981911082</v>
      </c>
      <c r="H67" s="89" t="s">
        <v>223</v>
      </c>
      <c r="I67" s="89" t="s">
        <v>227</v>
      </c>
      <c r="J67" s="89">
        <v>82129403224</v>
      </c>
      <c r="K67" s="89" t="s">
        <v>196</v>
      </c>
      <c r="L67" s="89">
        <v>44015</v>
      </c>
      <c r="M67" s="89" t="s">
        <v>223</v>
      </c>
      <c r="N67" s="89" t="s">
        <v>415</v>
      </c>
    </row>
    <row r="68" spans="1:14" ht="30" customHeight="1" x14ac:dyDescent="0.35">
      <c r="A68" s="89" t="s">
        <v>388</v>
      </c>
      <c r="B68" s="89" t="s">
        <v>287</v>
      </c>
      <c r="C68" s="89" t="s">
        <v>389</v>
      </c>
      <c r="D68" s="89" t="s">
        <v>178</v>
      </c>
      <c r="F68" s="89" t="s">
        <v>407</v>
      </c>
      <c r="G68" s="89">
        <v>9982049438</v>
      </c>
      <c r="H68" s="89" t="s">
        <v>223</v>
      </c>
      <c r="I68" s="89" t="s">
        <v>227</v>
      </c>
      <c r="J68" s="89">
        <v>39886301207</v>
      </c>
      <c r="K68" s="89" t="s">
        <v>222</v>
      </c>
      <c r="L68" s="89">
        <v>42069</v>
      </c>
      <c r="M68" s="89" t="s">
        <v>223</v>
      </c>
      <c r="N68" s="89" t="s">
        <v>415</v>
      </c>
    </row>
    <row r="69" spans="1:14" ht="30" customHeight="1" x14ac:dyDescent="0.35">
      <c r="A69" s="89" t="s">
        <v>390</v>
      </c>
      <c r="B69" s="89" t="s">
        <v>391</v>
      </c>
      <c r="C69" s="89" t="s">
        <v>392</v>
      </c>
      <c r="D69" s="89" t="s">
        <v>192</v>
      </c>
      <c r="F69" s="89" t="s">
        <v>407</v>
      </c>
      <c r="G69" s="89">
        <v>9984849416</v>
      </c>
      <c r="H69" s="89" t="s">
        <v>223</v>
      </c>
      <c r="I69" s="89" t="s">
        <v>227</v>
      </c>
      <c r="J69" s="89">
        <v>82119337168</v>
      </c>
      <c r="K69" s="89" t="s">
        <v>195</v>
      </c>
      <c r="L69" s="89">
        <v>45253</v>
      </c>
      <c r="M69" s="89" t="s">
        <v>223</v>
      </c>
      <c r="N69" s="89" t="s">
        <v>415</v>
      </c>
    </row>
    <row r="70" spans="1:14" ht="30" customHeight="1" x14ac:dyDescent="0.35">
      <c r="A70" s="89" t="s">
        <v>393</v>
      </c>
      <c r="B70" s="89" t="s">
        <v>394</v>
      </c>
      <c r="C70" s="89" t="s">
        <v>395</v>
      </c>
      <c r="D70" s="89" t="s">
        <v>179</v>
      </c>
      <c r="F70" s="89" t="s">
        <v>407</v>
      </c>
      <c r="G70" s="89">
        <v>9821082233</v>
      </c>
      <c r="H70" s="89" t="s">
        <v>223</v>
      </c>
      <c r="I70" s="89" t="s">
        <v>227</v>
      </c>
      <c r="J70" s="89" t="s">
        <v>109</v>
      </c>
      <c r="K70" s="89" t="s">
        <v>202</v>
      </c>
      <c r="L70" s="89">
        <v>44838</v>
      </c>
      <c r="M70" s="89" t="s">
        <v>223</v>
      </c>
      <c r="N70" s="89" t="s">
        <v>415</v>
      </c>
    </row>
    <row r="71" spans="1:14" ht="30" customHeight="1" x14ac:dyDescent="0.35">
      <c r="A71" s="89" t="s">
        <v>307</v>
      </c>
      <c r="B71" s="89" t="s">
        <v>301</v>
      </c>
      <c r="C71" s="89" t="s">
        <v>396</v>
      </c>
      <c r="D71" s="89" t="s">
        <v>180</v>
      </c>
      <c r="F71" s="89" t="s">
        <v>407</v>
      </c>
      <c r="G71" s="89">
        <v>9982363526</v>
      </c>
      <c r="H71" s="89" t="s">
        <v>223</v>
      </c>
      <c r="I71" s="89" t="s">
        <v>227</v>
      </c>
      <c r="J71" s="89">
        <v>82138804446</v>
      </c>
      <c r="K71" s="89" t="s">
        <v>193</v>
      </c>
      <c r="L71" s="89">
        <v>44603</v>
      </c>
      <c r="M71" s="89" t="s">
        <v>223</v>
      </c>
      <c r="N71" s="89" t="s">
        <v>415</v>
      </c>
    </row>
    <row r="72" spans="1:14" ht="30" customHeight="1" x14ac:dyDescent="0.35">
      <c r="A72" s="89" t="s">
        <v>397</v>
      </c>
      <c r="B72" s="89" t="s">
        <v>398</v>
      </c>
      <c r="C72" s="89" t="s">
        <v>399</v>
      </c>
      <c r="D72" s="89" t="s">
        <v>181</v>
      </c>
      <c r="F72" s="89" t="s">
        <v>407</v>
      </c>
      <c r="G72" s="89">
        <v>9984627475</v>
      </c>
      <c r="H72" s="89" t="s">
        <v>223</v>
      </c>
      <c r="I72" s="89" t="s">
        <v>227</v>
      </c>
      <c r="J72" s="89">
        <v>82129345714</v>
      </c>
      <c r="K72" s="89" t="s">
        <v>193</v>
      </c>
      <c r="L72" s="89">
        <v>44688</v>
      </c>
      <c r="M72" s="89" t="s">
        <v>223</v>
      </c>
      <c r="N72" s="89" t="s">
        <v>415</v>
      </c>
    </row>
    <row r="73" spans="1:14" ht="30" customHeight="1" x14ac:dyDescent="0.35">
      <c r="A73" s="89" t="s">
        <v>400</v>
      </c>
      <c r="B73" s="89" t="s">
        <v>401</v>
      </c>
      <c r="C73" s="89" t="s">
        <v>402</v>
      </c>
      <c r="D73" s="89" t="s">
        <v>182</v>
      </c>
      <c r="F73" s="89" t="s">
        <v>407</v>
      </c>
      <c r="G73" s="89">
        <v>9981613875</v>
      </c>
      <c r="H73" s="89" t="s">
        <v>223</v>
      </c>
      <c r="I73" s="89" t="s">
        <v>227</v>
      </c>
      <c r="J73" s="89">
        <v>71038224177</v>
      </c>
      <c r="K73" s="89" t="s">
        <v>200</v>
      </c>
      <c r="L73" s="89">
        <v>42873</v>
      </c>
      <c r="M73" s="89" t="s">
        <v>223</v>
      </c>
      <c r="N73" s="89" t="s">
        <v>415</v>
      </c>
    </row>
    <row r="74" spans="1:14" ht="30" customHeight="1" x14ac:dyDescent="0.35">
      <c r="A74" s="89" t="s">
        <v>403</v>
      </c>
      <c r="B74" s="89" t="s">
        <v>276</v>
      </c>
      <c r="C74" s="89" t="s">
        <v>404</v>
      </c>
      <c r="D74" s="89" t="s">
        <v>183</v>
      </c>
      <c r="F74" s="89" t="s">
        <v>407</v>
      </c>
      <c r="G74" s="89">
        <v>9984209282</v>
      </c>
      <c r="H74" s="89" t="s">
        <v>223</v>
      </c>
      <c r="I74" s="89" t="s">
        <v>227</v>
      </c>
      <c r="J74" s="89">
        <v>82107801266</v>
      </c>
      <c r="K74" s="89" t="s">
        <v>193</v>
      </c>
      <c r="L74" s="89">
        <v>42056</v>
      </c>
      <c r="M74" s="89" t="s">
        <v>223</v>
      </c>
      <c r="N74" s="89" t="s">
        <v>415</v>
      </c>
    </row>
    <row r="75" spans="1:14" ht="30" customHeight="1" x14ac:dyDescent="0.35">
      <c r="A75" s="89" t="s">
        <v>405</v>
      </c>
      <c r="B75" s="89" t="s">
        <v>22</v>
      </c>
      <c r="C75" s="89" t="s">
        <v>406</v>
      </c>
      <c r="D75" s="89" t="s">
        <v>184</v>
      </c>
      <c r="F75" s="89" t="s">
        <v>407</v>
      </c>
      <c r="G75" s="89" t="s">
        <v>122</v>
      </c>
      <c r="H75" s="89" t="s">
        <v>223</v>
      </c>
      <c r="I75" s="89" t="s">
        <v>227</v>
      </c>
      <c r="J75" s="89">
        <v>83826438257</v>
      </c>
      <c r="K75" s="89" t="s">
        <v>196</v>
      </c>
      <c r="L75" s="89">
        <v>41173</v>
      </c>
      <c r="M75" s="89" t="s">
        <v>223</v>
      </c>
      <c r="N75" s="89" t="s">
        <v>415</v>
      </c>
    </row>
  </sheetData>
  <pageMargins left="0.7" right="0.7" top="0.75" bottom="0.75" header="0.3" footer="0.3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80"/>
  <sheetViews>
    <sheetView view="pageBreakPreview" zoomScaleNormal="100" zoomScaleSheetLayoutView="100" workbookViewId="0">
      <pane xSplit="11" ySplit="3" topLeftCell="AI4" activePane="bottomRight" state="frozen"/>
      <selection pane="topRight" activeCell="L1" sqref="L1"/>
      <selection pane="bottomLeft" activeCell="A4" sqref="A4"/>
      <selection pane="bottomRight" activeCell="AL6" sqref="AL6"/>
    </sheetView>
  </sheetViews>
  <sheetFormatPr baseColWidth="10" defaultColWidth="11.44140625" defaultRowHeight="18" x14ac:dyDescent="0.35"/>
  <cols>
    <col min="1" max="1" width="12" style="71" customWidth="1"/>
    <col min="2" max="2" width="42.33203125" style="16" hidden="1" customWidth="1"/>
    <col min="3" max="3" width="31.6640625" style="44" customWidth="1"/>
    <col min="4" max="4" width="9.33203125" style="44" hidden="1" customWidth="1"/>
    <col min="5" max="5" width="12.33203125" style="44" hidden="1" customWidth="1"/>
    <col min="6" max="6" width="10.44140625" style="44" hidden="1" customWidth="1"/>
    <col min="7" max="7" width="13.109375" style="44" hidden="1" customWidth="1"/>
    <col min="8" max="8" width="18.109375" style="44" hidden="1" customWidth="1"/>
    <col min="9" max="9" width="12" style="44" hidden="1" customWidth="1"/>
    <col min="10" max="10" width="12.33203125" style="44" hidden="1" customWidth="1"/>
    <col min="11" max="11" width="16.5546875" style="44" hidden="1" customWidth="1"/>
    <col min="12" max="12" width="17.109375" style="45" customWidth="1"/>
    <col min="13" max="13" width="25.6640625" style="45" customWidth="1"/>
    <col min="14" max="14" width="6.88671875" style="11" customWidth="1"/>
    <col min="15" max="15" width="7.44140625" style="11" customWidth="1"/>
    <col min="16" max="18" width="6.109375" style="11" customWidth="1"/>
    <col min="19" max="19" width="11.6640625" style="11" customWidth="1"/>
    <col min="20" max="20" width="13.88671875" style="11" customWidth="1"/>
    <col min="21" max="21" width="15.44140625" style="11" customWidth="1"/>
    <col min="22" max="23" width="13.44140625" style="11" customWidth="1"/>
    <col min="24" max="24" width="15.33203125" style="8" customWidth="1"/>
    <col min="25" max="25" width="14.6640625" style="11" customWidth="1"/>
    <col min="26" max="26" width="14.33203125" style="11" customWidth="1"/>
    <col min="27" max="27" width="11" style="11" customWidth="1"/>
    <col min="28" max="28" width="14.6640625" style="11" customWidth="1"/>
    <col min="29" max="29" width="10.6640625" style="11" customWidth="1"/>
    <col min="30" max="30" width="9.109375" style="11" customWidth="1"/>
    <col min="31" max="31" width="13.44140625" style="11" customWidth="1"/>
    <col min="32" max="32" width="9" style="11" customWidth="1"/>
    <col min="33" max="33" width="13.5546875" style="11" customWidth="1"/>
    <col min="34" max="34" width="12.33203125" style="11" customWidth="1"/>
    <col min="35" max="35" width="13.6640625" style="53" customWidth="1"/>
    <col min="36" max="36" width="11" style="11" customWidth="1"/>
    <col min="37" max="38" width="15.109375" style="11" customWidth="1"/>
    <col min="39" max="39" width="14.5546875" style="11" customWidth="1"/>
    <col min="40" max="41" width="12.33203125" style="11" customWidth="1"/>
    <col min="42" max="42" width="14.33203125" style="11" customWidth="1"/>
    <col min="43" max="43" width="11.44140625" style="11" customWidth="1"/>
    <col min="44" max="44" width="13.33203125" style="11" customWidth="1"/>
    <col min="45" max="45" width="12.88671875" style="11" customWidth="1"/>
    <col min="46" max="46" width="12.88671875" style="11" bestFit="1" customWidth="1"/>
    <col min="47" max="48" width="10" style="11" bestFit="1" customWidth="1"/>
    <col min="49" max="49" width="14.33203125" style="11" customWidth="1"/>
    <col min="50" max="50" width="17.88671875" style="11" customWidth="1"/>
    <col min="51" max="51" width="16.44140625" style="11" customWidth="1"/>
    <col min="52" max="53" width="12.6640625" style="11" customWidth="1"/>
    <col min="54" max="54" width="20.88671875" style="11" customWidth="1"/>
    <col min="55" max="16384" width="11.44140625" style="16"/>
  </cols>
  <sheetData>
    <row r="1" spans="1:54" ht="12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4" ht="15.75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1:54" ht="21" thickBot="1" x14ac:dyDescent="0.25">
      <c r="A3" s="72" t="s">
        <v>94</v>
      </c>
      <c r="B3" s="1"/>
      <c r="C3" s="2" t="s">
        <v>53</v>
      </c>
      <c r="D3" s="1" t="s">
        <v>91</v>
      </c>
      <c r="E3" s="1" t="s">
        <v>0</v>
      </c>
      <c r="F3" s="1" t="s">
        <v>1</v>
      </c>
      <c r="G3" s="1" t="s">
        <v>2</v>
      </c>
      <c r="H3" s="1" t="s">
        <v>10</v>
      </c>
      <c r="I3" s="1" t="s">
        <v>7</v>
      </c>
      <c r="J3" s="1" t="s">
        <v>8</v>
      </c>
      <c r="K3" s="37" t="s">
        <v>9</v>
      </c>
      <c r="L3" s="2" t="s">
        <v>49</v>
      </c>
      <c r="M3" s="2" t="s">
        <v>50</v>
      </c>
      <c r="N3" s="66" t="s">
        <v>40</v>
      </c>
      <c r="O3" s="66" t="s">
        <v>86</v>
      </c>
      <c r="P3" s="66" t="s">
        <v>27</v>
      </c>
      <c r="Q3" s="66" t="s">
        <v>38</v>
      </c>
      <c r="R3" s="2" t="s">
        <v>96</v>
      </c>
      <c r="S3" s="2" t="s">
        <v>45</v>
      </c>
      <c r="T3" s="2" t="s">
        <v>28</v>
      </c>
      <c r="U3" s="2" t="s">
        <v>15</v>
      </c>
      <c r="V3" s="66" t="s">
        <v>29</v>
      </c>
      <c r="W3" s="2" t="s">
        <v>85</v>
      </c>
      <c r="X3" s="81" t="s">
        <v>41</v>
      </c>
      <c r="Y3" s="2" t="s">
        <v>95</v>
      </c>
      <c r="Z3" s="66" t="s">
        <v>42</v>
      </c>
      <c r="AA3" s="2" t="s">
        <v>43</v>
      </c>
      <c r="AB3" s="66" t="s">
        <v>39</v>
      </c>
      <c r="AC3" s="2" t="s">
        <v>44</v>
      </c>
      <c r="AD3" s="82" t="s">
        <v>56</v>
      </c>
      <c r="AE3" s="82" t="s">
        <v>88</v>
      </c>
      <c r="AF3" s="66" t="s">
        <v>30</v>
      </c>
      <c r="AG3" s="2" t="s">
        <v>26</v>
      </c>
      <c r="AH3" s="2" t="s">
        <v>32</v>
      </c>
      <c r="AI3" s="83" t="s">
        <v>34</v>
      </c>
      <c r="AJ3" s="2" t="s">
        <v>35</v>
      </c>
      <c r="AK3" s="2" t="s">
        <v>14</v>
      </c>
      <c r="AL3" s="88" t="s">
        <v>87</v>
      </c>
      <c r="AM3" s="66" t="s">
        <v>33</v>
      </c>
      <c r="AN3" s="2" t="s">
        <v>46</v>
      </c>
      <c r="AO3" s="2" t="s">
        <v>32</v>
      </c>
      <c r="AP3" s="66" t="s">
        <v>36</v>
      </c>
      <c r="AQ3" s="66" t="s">
        <v>65</v>
      </c>
      <c r="AR3" s="2" t="s">
        <v>64</v>
      </c>
      <c r="AS3" s="79" t="s">
        <v>97</v>
      </c>
      <c r="AT3" s="65" t="s">
        <v>16</v>
      </c>
      <c r="AU3" s="66" t="s">
        <v>90</v>
      </c>
      <c r="AV3" s="66" t="s">
        <v>89</v>
      </c>
      <c r="AW3" s="67" t="s">
        <v>37</v>
      </c>
      <c r="AX3" s="7" t="s">
        <v>31</v>
      </c>
      <c r="AY3" s="31" t="s">
        <v>3</v>
      </c>
      <c r="AZ3" s="2" t="s">
        <v>4</v>
      </c>
      <c r="BA3" s="2" t="s">
        <v>5</v>
      </c>
      <c r="BB3" s="2" t="s">
        <v>6</v>
      </c>
    </row>
    <row r="4" spans="1:54" s="10" customFormat="1" ht="15" customHeight="1" x14ac:dyDescent="0.35">
      <c r="A4" s="73">
        <v>1996</v>
      </c>
      <c r="B4" s="70"/>
      <c r="C4" s="84" t="s">
        <v>99</v>
      </c>
      <c r="D4" s="18"/>
      <c r="E4" s="14"/>
      <c r="F4" s="14"/>
      <c r="G4" s="14"/>
      <c r="H4" s="14"/>
      <c r="I4" s="14"/>
      <c r="J4" s="14"/>
      <c r="K4" s="62"/>
      <c r="L4" s="50" t="s">
        <v>47</v>
      </c>
      <c r="M4" s="42" t="s">
        <v>48</v>
      </c>
      <c r="N4" s="23"/>
      <c r="O4" s="23"/>
      <c r="P4" s="23"/>
      <c r="Q4" s="23"/>
      <c r="R4" s="30">
        <f>SUM(N4:Q4)</f>
        <v>0</v>
      </c>
      <c r="S4" s="12">
        <f t="shared" ref="S4:S9" si="0">15-R4</f>
        <v>15</v>
      </c>
      <c r="T4" s="20">
        <v>191.66666666666666</v>
      </c>
      <c r="U4" s="20">
        <f>S4*T4</f>
        <v>2875</v>
      </c>
      <c r="V4" s="19">
        <v>2</v>
      </c>
      <c r="W4" s="20">
        <f>+(T4*V4)*0.25</f>
        <v>95.833333333333329</v>
      </c>
      <c r="X4" s="21"/>
      <c r="Y4" s="15">
        <f>(T4/8)*X4*2</f>
        <v>0</v>
      </c>
      <c r="Z4" s="19">
        <v>1</v>
      </c>
      <c r="AA4" s="20">
        <f>(Z4*2)*T4</f>
        <v>383.33333333333331</v>
      </c>
      <c r="AB4" s="21"/>
      <c r="AC4" s="17">
        <f>AB4*T4*2</f>
        <v>0</v>
      </c>
      <c r="AD4" s="27"/>
      <c r="AE4" s="27"/>
      <c r="AF4" s="19"/>
      <c r="AG4" s="20">
        <f>+AF4*T4*2</f>
        <v>0</v>
      </c>
      <c r="AH4" s="17">
        <f>U4*0.09</f>
        <v>258.75</v>
      </c>
      <c r="AI4" s="20"/>
      <c r="AJ4" s="28">
        <f>250/15*S4</f>
        <v>250.00000000000003</v>
      </c>
      <c r="AK4" s="13">
        <f t="shared" ref="AK4:AK9" si="1">+W4+AA4+AC4+AG4+AD4+AH4+AI4+AJ4+Y4+AE4</f>
        <v>987.91666666666663</v>
      </c>
      <c r="AL4" s="13">
        <f t="shared" ref="AL4:AL9" si="2">AK4+U4</f>
        <v>3862.9166666666665</v>
      </c>
      <c r="AM4" s="20"/>
      <c r="AN4" s="22">
        <f t="shared" ref="AN4:AN9" si="3">AH4</f>
        <v>258.75</v>
      </c>
      <c r="AO4" s="17">
        <f t="shared" ref="AO4:AO9" si="4">AH4</f>
        <v>258.75</v>
      </c>
      <c r="AP4" s="20">
        <v>0</v>
      </c>
      <c r="AQ4" s="20"/>
      <c r="AR4" s="20"/>
      <c r="AS4" s="20"/>
      <c r="AT4" s="63"/>
      <c r="AU4" s="22"/>
      <c r="AV4" s="22">
        <v>53</v>
      </c>
      <c r="AW4" s="38">
        <f t="shared" ref="AW4:AW9" si="5">AM4+AN4+AO4+AP4+AS4+AT4+AU4+AV4</f>
        <v>570.5</v>
      </c>
      <c r="AX4" s="17">
        <f t="shared" ref="AX4:AX9" si="6">AL4-AW4</f>
        <v>3292.4166666666665</v>
      </c>
      <c r="AY4" s="32"/>
      <c r="AZ4" s="24"/>
      <c r="BA4" s="25"/>
      <c r="BB4" s="26"/>
    </row>
    <row r="5" spans="1:54" s="10" customFormat="1" ht="15.9" customHeight="1" x14ac:dyDescent="0.35">
      <c r="A5" s="73">
        <v>1726</v>
      </c>
      <c r="B5" s="70" t="s">
        <v>92</v>
      </c>
      <c r="C5" s="84" t="s">
        <v>51</v>
      </c>
      <c r="D5" s="18" t="s">
        <v>12</v>
      </c>
      <c r="E5" s="14" t="s">
        <v>11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62" t="s">
        <v>23</v>
      </c>
      <c r="L5" s="50" t="s">
        <v>47</v>
      </c>
      <c r="M5" s="42" t="s">
        <v>48</v>
      </c>
      <c r="N5" s="23"/>
      <c r="O5" s="23"/>
      <c r="P5" s="23"/>
      <c r="Q5" s="23"/>
      <c r="R5" s="30">
        <f>SUM(N5:Q5)</f>
        <v>0</v>
      </c>
      <c r="S5" s="12">
        <f>15-R5</f>
        <v>15</v>
      </c>
      <c r="T5" s="20">
        <v>191.66666666666666</v>
      </c>
      <c r="U5" s="20">
        <f>S5*T5</f>
        <v>2875</v>
      </c>
      <c r="V5" s="19"/>
      <c r="W5" s="20">
        <f>+(T5*V5)*0.25</f>
        <v>0</v>
      </c>
      <c r="X5" s="21"/>
      <c r="Y5" s="15">
        <f>(T5/8)*X5*2</f>
        <v>0</v>
      </c>
      <c r="Z5" s="19">
        <v>1</v>
      </c>
      <c r="AA5" s="20">
        <f>(Z5*2)*T5</f>
        <v>383.33333333333331</v>
      </c>
      <c r="AB5" s="21"/>
      <c r="AC5" s="17">
        <f>AB5*T5*2</f>
        <v>0</v>
      </c>
      <c r="AD5" s="78"/>
      <c r="AE5" s="27"/>
      <c r="AF5" s="19"/>
      <c r="AG5" s="20">
        <f>+AF5*T5*2</f>
        <v>0</v>
      </c>
      <c r="AH5" s="17">
        <f>U5*0.09</f>
        <v>258.75</v>
      </c>
      <c r="AI5" s="20"/>
      <c r="AJ5" s="28">
        <f>250/15*S5</f>
        <v>250.00000000000003</v>
      </c>
      <c r="AK5" s="13">
        <f t="shared" si="1"/>
        <v>892.08333333333326</v>
      </c>
      <c r="AL5" s="13">
        <f t="shared" si="2"/>
        <v>3767.083333333333</v>
      </c>
      <c r="AM5" s="20"/>
      <c r="AN5" s="22">
        <f t="shared" si="3"/>
        <v>258.75</v>
      </c>
      <c r="AO5" s="17">
        <f t="shared" si="4"/>
        <v>258.75</v>
      </c>
      <c r="AP5" s="20">
        <v>0</v>
      </c>
      <c r="AQ5" s="20"/>
      <c r="AR5" s="20">
        <v>1697.17</v>
      </c>
      <c r="AS5" s="20"/>
      <c r="AT5" s="63">
        <v>938</v>
      </c>
      <c r="AU5" s="22">
        <v>-5</v>
      </c>
      <c r="AV5" s="22">
        <v>53</v>
      </c>
      <c r="AW5" s="38">
        <f t="shared" si="5"/>
        <v>1503.5</v>
      </c>
      <c r="AX5" s="17">
        <f t="shared" si="6"/>
        <v>2263.583333333333</v>
      </c>
      <c r="AY5" s="32" t="s">
        <v>13</v>
      </c>
      <c r="AZ5" s="24" t="s">
        <v>24</v>
      </c>
      <c r="BA5" s="25">
        <v>56755274579</v>
      </c>
      <c r="BB5" s="26" t="s">
        <v>55</v>
      </c>
    </row>
    <row r="6" spans="1:54" s="10" customFormat="1" ht="15.9" customHeight="1" x14ac:dyDescent="0.35">
      <c r="A6" s="73">
        <v>1887</v>
      </c>
      <c r="B6" s="70" t="s">
        <v>93</v>
      </c>
      <c r="C6" s="84" t="s">
        <v>62</v>
      </c>
      <c r="D6" s="18" t="s">
        <v>12</v>
      </c>
      <c r="E6" s="14" t="s">
        <v>11</v>
      </c>
      <c r="F6" s="14">
        <v>18169756840</v>
      </c>
      <c r="G6" s="14" t="s">
        <v>60</v>
      </c>
      <c r="H6" s="14" t="s">
        <v>61</v>
      </c>
      <c r="I6" s="14" t="s">
        <v>57</v>
      </c>
      <c r="J6" s="14" t="s">
        <v>58</v>
      </c>
      <c r="K6" s="62" t="s">
        <v>59</v>
      </c>
      <c r="L6" s="50" t="s">
        <v>47</v>
      </c>
      <c r="M6" s="42" t="s">
        <v>48</v>
      </c>
      <c r="N6" s="23"/>
      <c r="O6" s="23"/>
      <c r="P6" s="23"/>
      <c r="Q6" s="23"/>
      <c r="R6" s="30">
        <f>SUM(N6:Q6)</f>
        <v>0</v>
      </c>
      <c r="S6" s="12">
        <f t="shared" si="0"/>
        <v>15</v>
      </c>
      <c r="T6" s="20">
        <v>191.67</v>
      </c>
      <c r="U6" s="20">
        <f>S6*T6</f>
        <v>2875.0499999999997</v>
      </c>
      <c r="V6" s="19">
        <v>2</v>
      </c>
      <c r="W6" s="20">
        <f>+(T6*V6)*0.25</f>
        <v>95.834999999999994</v>
      </c>
      <c r="X6" s="21"/>
      <c r="Y6" s="15">
        <f>(T6/8)*X6*2</f>
        <v>0</v>
      </c>
      <c r="Z6" s="19">
        <v>1</v>
      </c>
      <c r="AA6" s="20">
        <f>(Z6*2)*T6</f>
        <v>383.34</v>
      </c>
      <c r="AB6" s="21"/>
      <c r="AC6" s="17">
        <f>AB6*T6*2</f>
        <v>0</v>
      </c>
      <c r="AD6" s="78"/>
      <c r="AE6" s="27"/>
      <c r="AF6" s="19"/>
      <c r="AG6" s="20">
        <f>+AF6*T6*2</f>
        <v>0</v>
      </c>
      <c r="AH6" s="17">
        <f>U6*0.09</f>
        <v>258.75449999999995</v>
      </c>
      <c r="AI6" s="20"/>
      <c r="AJ6" s="28">
        <f>250/15*S6</f>
        <v>250.00000000000003</v>
      </c>
      <c r="AK6" s="13">
        <f t="shared" si="1"/>
        <v>987.92949999999996</v>
      </c>
      <c r="AL6" s="13">
        <f t="shared" si="2"/>
        <v>3862.9794999999995</v>
      </c>
      <c r="AM6" s="20"/>
      <c r="AN6" s="22">
        <f t="shared" si="3"/>
        <v>258.75449999999995</v>
      </c>
      <c r="AO6" s="17">
        <f t="shared" si="4"/>
        <v>258.75449999999995</v>
      </c>
      <c r="AP6" s="20">
        <v>0</v>
      </c>
      <c r="AQ6" s="20"/>
      <c r="AR6" s="20"/>
      <c r="AS6" s="20">
        <v>975.11</v>
      </c>
      <c r="AT6" s="63">
        <v>0</v>
      </c>
      <c r="AU6" s="22">
        <v>27</v>
      </c>
      <c r="AV6" s="22">
        <v>53</v>
      </c>
      <c r="AW6" s="38">
        <f t="shared" si="5"/>
        <v>1572.6189999999999</v>
      </c>
      <c r="AX6" s="17">
        <f t="shared" si="6"/>
        <v>2290.3604999999998</v>
      </c>
      <c r="AY6" s="32" t="s">
        <v>13</v>
      </c>
      <c r="AZ6" s="24" t="s">
        <v>24</v>
      </c>
      <c r="BA6" s="25">
        <v>60615762083</v>
      </c>
      <c r="BB6" s="26" t="s">
        <v>63</v>
      </c>
    </row>
    <row r="7" spans="1:54" s="10" customFormat="1" ht="15.9" customHeight="1" thickBot="1" x14ac:dyDescent="0.4">
      <c r="A7" s="73"/>
      <c r="B7" s="70"/>
      <c r="C7" s="84" t="s">
        <v>98</v>
      </c>
      <c r="D7" s="18"/>
      <c r="E7" s="14"/>
      <c r="F7" s="14"/>
      <c r="G7" s="14"/>
      <c r="H7" s="14"/>
      <c r="I7" s="14"/>
      <c r="J7" s="14"/>
      <c r="K7" s="62"/>
      <c r="L7" s="50" t="s">
        <v>71</v>
      </c>
      <c r="M7" s="42"/>
      <c r="N7" s="23"/>
      <c r="O7" s="23"/>
      <c r="P7" s="23"/>
      <c r="Q7" s="23"/>
      <c r="R7" s="30">
        <f>SUM(N7:Q7)</f>
        <v>0</v>
      </c>
      <c r="S7" s="12">
        <f>15-R7</f>
        <v>15</v>
      </c>
      <c r="T7" s="20">
        <f>U7/15</f>
        <v>200</v>
      </c>
      <c r="U7" s="20">
        <v>3000</v>
      </c>
      <c r="V7" s="19"/>
      <c r="W7" s="20">
        <v>0</v>
      </c>
      <c r="X7" s="21"/>
      <c r="Y7" s="15">
        <v>0</v>
      </c>
      <c r="Z7" s="19"/>
      <c r="AA7" s="20">
        <v>0</v>
      </c>
      <c r="AB7" s="21"/>
      <c r="AC7" s="17">
        <v>0</v>
      </c>
      <c r="AD7" s="27"/>
      <c r="AE7" s="27"/>
      <c r="AF7" s="19"/>
      <c r="AG7" s="20">
        <v>0</v>
      </c>
      <c r="AH7" s="17">
        <f>U7*0.09</f>
        <v>270</v>
      </c>
      <c r="AI7" s="20"/>
      <c r="AJ7" s="28">
        <v>270</v>
      </c>
      <c r="AK7" s="13">
        <f t="shared" si="1"/>
        <v>540</v>
      </c>
      <c r="AL7" s="13">
        <f t="shared" si="2"/>
        <v>3540</v>
      </c>
      <c r="AM7" s="20"/>
      <c r="AN7" s="22">
        <f t="shared" si="3"/>
        <v>270</v>
      </c>
      <c r="AO7" s="17">
        <f t="shared" si="4"/>
        <v>270</v>
      </c>
      <c r="AP7" s="20">
        <v>0</v>
      </c>
      <c r="AQ7" s="20"/>
      <c r="AR7" s="20"/>
      <c r="AS7" s="20"/>
      <c r="AT7" s="63"/>
      <c r="AU7" s="22"/>
      <c r="AV7" s="22"/>
      <c r="AW7" s="38">
        <f t="shared" si="5"/>
        <v>540</v>
      </c>
      <c r="AX7" s="17">
        <f t="shared" si="6"/>
        <v>3000</v>
      </c>
      <c r="AY7" s="32"/>
      <c r="AZ7" s="24"/>
      <c r="BA7" s="25"/>
      <c r="BB7" s="26"/>
    </row>
    <row r="8" spans="1:54" s="61" customFormat="1" ht="15.9" customHeight="1" thickBot="1" x14ac:dyDescent="0.4">
      <c r="A8" s="73"/>
      <c r="B8" s="70"/>
      <c r="C8" s="87" t="s">
        <v>70</v>
      </c>
      <c r="D8" s="54" t="s">
        <v>12</v>
      </c>
      <c r="E8" s="54" t="s">
        <v>11</v>
      </c>
      <c r="F8" s="55">
        <v>31917415122</v>
      </c>
      <c r="G8" s="56" t="s">
        <v>66</v>
      </c>
      <c r="H8" s="56" t="s">
        <v>67</v>
      </c>
      <c r="I8" s="57" t="s">
        <v>22</v>
      </c>
      <c r="J8" s="57" t="s">
        <v>68</v>
      </c>
      <c r="K8" s="58" t="s">
        <v>69</v>
      </c>
      <c r="L8" s="59" t="s">
        <v>71</v>
      </c>
      <c r="M8" s="56" t="s">
        <v>72</v>
      </c>
      <c r="N8" s="56"/>
      <c r="O8" s="56"/>
      <c r="P8" s="56"/>
      <c r="Q8" s="56"/>
      <c r="R8" s="56"/>
      <c r="S8" s="12">
        <f t="shared" si="0"/>
        <v>15</v>
      </c>
      <c r="T8" s="60">
        <v>833.33333333333337</v>
      </c>
      <c r="U8" s="60">
        <f>S8*T8</f>
        <v>12500</v>
      </c>
      <c r="V8" s="60"/>
      <c r="W8" s="60">
        <f>+(T8*V8)*0.25</f>
        <v>0</v>
      </c>
      <c r="X8" s="60"/>
      <c r="Y8" s="60">
        <f>(T8/8)*X8</f>
        <v>0</v>
      </c>
      <c r="Z8" s="60"/>
      <c r="AA8" s="60">
        <f>(Z8*2)*T8</f>
        <v>0</v>
      </c>
      <c r="AB8" s="60"/>
      <c r="AC8" s="60">
        <f>AB8*T8</f>
        <v>0</v>
      </c>
      <c r="AD8" s="60"/>
      <c r="AE8" s="60"/>
      <c r="AF8" s="60"/>
      <c r="AG8" s="60">
        <f>+AF8*T8*2</f>
        <v>0</v>
      </c>
      <c r="AH8" s="60">
        <v>0</v>
      </c>
      <c r="AI8" s="60"/>
      <c r="AJ8" s="60"/>
      <c r="AK8" s="13">
        <f t="shared" si="1"/>
        <v>0</v>
      </c>
      <c r="AL8" s="60">
        <f t="shared" si="2"/>
        <v>12500</v>
      </c>
      <c r="AM8" s="60"/>
      <c r="AN8" s="60">
        <f t="shared" si="3"/>
        <v>0</v>
      </c>
      <c r="AO8" s="17">
        <f t="shared" si="4"/>
        <v>0</v>
      </c>
      <c r="AP8" s="60">
        <v>0</v>
      </c>
      <c r="AQ8" s="60"/>
      <c r="AR8" s="60"/>
      <c r="AS8" s="60"/>
      <c r="AT8" s="60"/>
      <c r="AU8" s="60"/>
      <c r="AV8" s="60"/>
      <c r="AW8" s="38">
        <f t="shared" si="5"/>
        <v>0</v>
      </c>
      <c r="AX8" s="60">
        <f t="shared" si="6"/>
        <v>12500</v>
      </c>
      <c r="AY8" s="60" t="s">
        <v>13</v>
      </c>
      <c r="AZ8" s="60" t="s">
        <v>25</v>
      </c>
      <c r="BA8" s="60" t="s">
        <v>73</v>
      </c>
      <c r="BB8" s="60" t="s">
        <v>74</v>
      </c>
    </row>
    <row r="9" spans="1:54" s="61" customFormat="1" ht="15.9" customHeight="1" thickBot="1" x14ac:dyDescent="0.4">
      <c r="A9" s="76"/>
      <c r="B9" s="14"/>
      <c r="C9" s="57" t="s">
        <v>81</v>
      </c>
      <c r="D9" s="54" t="s">
        <v>12</v>
      </c>
      <c r="E9" s="54" t="s">
        <v>11</v>
      </c>
      <c r="F9" s="55" t="s">
        <v>75</v>
      </c>
      <c r="G9" s="56" t="s">
        <v>76</v>
      </c>
      <c r="H9" s="56" t="s">
        <v>77</v>
      </c>
      <c r="I9" s="57" t="s">
        <v>78</v>
      </c>
      <c r="J9" s="57" t="s">
        <v>79</v>
      </c>
      <c r="K9" s="58" t="s">
        <v>80</v>
      </c>
      <c r="L9" s="59" t="s">
        <v>71</v>
      </c>
      <c r="M9" s="56" t="s">
        <v>82</v>
      </c>
      <c r="N9" s="56"/>
      <c r="O9" s="56"/>
      <c r="P9" s="56"/>
      <c r="Q9" s="56"/>
      <c r="R9" s="56"/>
      <c r="S9" s="12">
        <f t="shared" si="0"/>
        <v>15</v>
      </c>
      <c r="T9" s="60">
        <v>1333.3333333333301</v>
      </c>
      <c r="U9" s="60">
        <v>30000</v>
      </c>
      <c r="V9" s="60"/>
      <c r="W9" s="60">
        <f>+(T9*V9)*0.25</f>
        <v>0</v>
      </c>
      <c r="X9" s="60"/>
      <c r="Y9" s="60">
        <f>(T9/8)*X9</f>
        <v>0</v>
      </c>
      <c r="Z9" s="60"/>
      <c r="AA9" s="60">
        <f>(Z9*2)*T9</f>
        <v>0</v>
      </c>
      <c r="AB9" s="60"/>
      <c r="AC9" s="60">
        <f>AB9*T9</f>
        <v>0</v>
      </c>
      <c r="AD9" s="60"/>
      <c r="AE9" s="60"/>
      <c r="AF9" s="60"/>
      <c r="AG9" s="60">
        <f>+AF9*T9*2</f>
        <v>0</v>
      </c>
      <c r="AH9" s="60">
        <v>0</v>
      </c>
      <c r="AI9" s="60"/>
      <c r="AJ9" s="60"/>
      <c r="AK9" s="13">
        <f t="shared" si="1"/>
        <v>0</v>
      </c>
      <c r="AL9" s="60">
        <f t="shared" si="2"/>
        <v>30000</v>
      </c>
      <c r="AM9" s="60"/>
      <c r="AN9" s="60">
        <f t="shared" si="3"/>
        <v>0</v>
      </c>
      <c r="AO9" s="17">
        <f t="shared" si="4"/>
        <v>0</v>
      </c>
      <c r="AP9" s="60">
        <v>0</v>
      </c>
      <c r="AQ9" s="60"/>
      <c r="AR9" s="60"/>
      <c r="AS9" s="60"/>
      <c r="AT9" s="60"/>
      <c r="AU9" s="60"/>
      <c r="AV9" s="60"/>
      <c r="AW9" s="38">
        <f t="shared" si="5"/>
        <v>0</v>
      </c>
      <c r="AX9" s="60">
        <f t="shared" si="6"/>
        <v>30000</v>
      </c>
      <c r="AY9" s="60" t="s">
        <v>13</v>
      </c>
      <c r="AZ9" s="60" t="s">
        <v>25</v>
      </c>
      <c r="BA9" s="60" t="s">
        <v>83</v>
      </c>
      <c r="BB9" s="60" t="s">
        <v>84</v>
      </c>
    </row>
    <row r="10" spans="1:54" s="29" customFormat="1" ht="15.9" customHeight="1" thickBot="1" x14ac:dyDescent="0.4">
      <c r="A10" s="74"/>
      <c r="B10" s="3"/>
      <c r="C10" s="45" t="s">
        <v>52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36"/>
      <c r="O10" s="36"/>
      <c r="P10" s="36"/>
      <c r="Q10" s="36"/>
      <c r="R10" s="36"/>
      <c r="S10" s="41"/>
      <c r="T10" s="39">
        <f t="shared" ref="T10:AE10" si="7">SUM(T4:T9)</f>
        <v>2941.6699999999964</v>
      </c>
      <c r="U10" s="39">
        <f t="shared" si="7"/>
        <v>54125.05</v>
      </c>
      <c r="V10" s="39">
        <f t="shared" si="7"/>
        <v>4</v>
      </c>
      <c r="W10" s="39">
        <f t="shared" si="7"/>
        <v>191.66833333333332</v>
      </c>
      <c r="X10" s="39">
        <f t="shared" si="7"/>
        <v>0</v>
      </c>
      <c r="Y10" s="39">
        <f t="shared" si="7"/>
        <v>0</v>
      </c>
      <c r="Z10" s="39">
        <f t="shared" si="7"/>
        <v>3</v>
      </c>
      <c r="AA10" s="39">
        <f t="shared" si="7"/>
        <v>1150.0066666666667</v>
      </c>
      <c r="AB10" s="39">
        <f t="shared" si="7"/>
        <v>0</v>
      </c>
      <c r="AC10" s="39">
        <f t="shared" si="7"/>
        <v>0</v>
      </c>
      <c r="AD10" s="39">
        <f t="shared" si="7"/>
        <v>0</v>
      </c>
      <c r="AE10" s="39">
        <f t="shared" si="7"/>
        <v>0</v>
      </c>
      <c r="AF10" s="39">
        <f>SUM(AF4:AF5)</f>
        <v>0</v>
      </c>
      <c r="AG10" s="39">
        <f t="shared" ref="AG10:AV10" si="8">SUM(AG4:AG9)</f>
        <v>0</v>
      </c>
      <c r="AH10" s="39">
        <f t="shared" si="8"/>
        <v>1046.2545</v>
      </c>
      <c r="AI10" s="51">
        <f t="shared" si="8"/>
        <v>0</v>
      </c>
      <c r="AJ10" s="39">
        <f t="shared" si="8"/>
        <v>1020.0000000000001</v>
      </c>
      <c r="AK10" s="13">
        <f t="shared" si="8"/>
        <v>3407.9295000000002</v>
      </c>
      <c r="AL10" s="80">
        <f t="shared" si="8"/>
        <v>57532.979500000001</v>
      </c>
      <c r="AM10" s="39">
        <f t="shared" si="8"/>
        <v>0</v>
      </c>
      <c r="AN10" s="39">
        <f t="shared" si="8"/>
        <v>1046.2545</v>
      </c>
      <c r="AO10" s="39">
        <f t="shared" si="8"/>
        <v>1046.2545</v>
      </c>
      <c r="AP10" s="39">
        <f t="shared" si="8"/>
        <v>0</v>
      </c>
      <c r="AQ10" s="39">
        <f t="shared" si="8"/>
        <v>0</v>
      </c>
      <c r="AR10" s="39">
        <f t="shared" si="8"/>
        <v>1697.17</v>
      </c>
      <c r="AS10" s="39">
        <f t="shared" si="8"/>
        <v>975.11</v>
      </c>
      <c r="AT10" s="39">
        <f t="shared" si="8"/>
        <v>938</v>
      </c>
      <c r="AU10" s="39">
        <f t="shared" si="8"/>
        <v>22</v>
      </c>
      <c r="AV10" s="39">
        <f t="shared" si="8"/>
        <v>159</v>
      </c>
      <c r="AW10" s="39"/>
      <c r="AX10" s="39">
        <f>SUM(AX4:AX9)</f>
        <v>53346.360499999995</v>
      </c>
      <c r="AY10" s="40" t="s">
        <v>52</v>
      </c>
      <c r="AZ10" s="40"/>
      <c r="BA10" s="40"/>
      <c r="BB10" s="40"/>
    </row>
    <row r="11" spans="1:54" s="29" customFormat="1" ht="15.9" customHeight="1" x14ac:dyDescent="0.35">
      <c r="A11" s="75"/>
      <c r="B11" s="34"/>
      <c r="C11" s="47"/>
      <c r="D11" s="47"/>
      <c r="E11" s="47"/>
      <c r="F11" s="47"/>
      <c r="G11" s="47"/>
      <c r="H11" s="47"/>
      <c r="I11" s="47"/>
      <c r="J11" s="47"/>
      <c r="K11" s="47"/>
      <c r="L11" s="46"/>
      <c r="M11" s="46"/>
      <c r="N11" s="36"/>
      <c r="O11" s="36"/>
      <c r="P11" s="36"/>
      <c r="Q11" s="36"/>
      <c r="R11" s="3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2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36"/>
      <c r="AZ11" s="36"/>
      <c r="BA11" s="35"/>
    </row>
    <row r="12" spans="1:54" x14ac:dyDescent="0.35">
      <c r="A12" s="74"/>
      <c r="B12" s="3"/>
      <c r="C12" s="48"/>
      <c r="D12" s="48"/>
      <c r="E12" s="48"/>
      <c r="F12" s="48"/>
      <c r="G12" s="48"/>
      <c r="H12" s="48"/>
      <c r="I12" s="48"/>
      <c r="J12" s="48"/>
      <c r="K12" s="48"/>
      <c r="AS12" s="5"/>
      <c r="AX12" s="5"/>
      <c r="AZ12" s="4"/>
      <c r="BA12" s="4"/>
    </row>
    <row r="13" spans="1:54" x14ac:dyDescent="0.35">
      <c r="A13" s="74"/>
      <c r="B13" s="3"/>
      <c r="C13" s="47" t="s">
        <v>52</v>
      </c>
      <c r="D13" s="47"/>
      <c r="E13" s="47"/>
      <c r="F13" s="47"/>
      <c r="G13" s="47"/>
      <c r="H13" s="47"/>
      <c r="I13" s="47"/>
      <c r="J13" s="47"/>
      <c r="K13" s="47"/>
      <c r="N13" s="11">
        <v>148.1</v>
      </c>
      <c r="O13" s="11">
        <f>N13*0.6</f>
        <v>88.86</v>
      </c>
      <c r="T13" s="11">
        <v>193.17</v>
      </c>
      <c r="U13" s="11">
        <f>T13*84</f>
        <v>16226.279999999999</v>
      </c>
      <c r="AS13" s="5"/>
      <c r="AT13" s="6"/>
      <c r="AU13" s="6"/>
      <c r="AV13" s="6"/>
      <c r="AW13" s="9"/>
      <c r="AX13" s="5"/>
      <c r="AZ13" s="16"/>
      <c r="BA13" s="16"/>
      <c r="BB13" s="16"/>
    </row>
    <row r="14" spans="1:54" x14ac:dyDescent="0.35">
      <c r="A14" s="74"/>
      <c r="B14" s="3"/>
      <c r="C14" s="47" t="s">
        <v>52</v>
      </c>
      <c r="D14" s="47"/>
      <c r="E14" s="47"/>
      <c r="F14" s="47"/>
      <c r="G14" s="47"/>
      <c r="H14" s="47"/>
      <c r="I14" s="47"/>
      <c r="J14" s="47"/>
      <c r="K14" s="47"/>
      <c r="L14" s="45" t="s">
        <v>54</v>
      </c>
      <c r="N14" s="11">
        <v>191.67</v>
      </c>
      <c r="O14" s="11">
        <f>N14*0.6</f>
        <v>115.002</v>
      </c>
      <c r="T14" s="11">
        <v>320</v>
      </c>
      <c r="U14" s="11">
        <f>T14*84</f>
        <v>26880</v>
      </c>
      <c r="AT14" s="9"/>
      <c r="AU14" s="9"/>
      <c r="AV14" s="9"/>
      <c r="AX14" s="5"/>
      <c r="AZ14" s="16"/>
      <c r="BA14" s="16"/>
      <c r="BB14" s="16"/>
    </row>
    <row r="15" spans="1:54" x14ac:dyDescent="0.35">
      <c r="O15" s="11">
        <f>O14-O13</f>
        <v>26.141999999999996</v>
      </c>
      <c r="U15" s="8">
        <f>U14-U13</f>
        <v>10653.720000000001</v>
      </c>
      <c r="X15" s="11"/>
      <c r="AY15" s="33"/>
      <c r="AZ15" s="16"/>
      <c r="BA15" s="16"/>
      <c r="BB15" s="16"/>
    </row>
    <row r="16" spans="1:54" x14ac:dyDescent="0.35">
      <c r="D16" s="44">
        <f>'NOM ESPECIAL'!AC70</f>
        <v>0</v>
      </c>
      <c r="O16" s="11">
        <f>O15*6</f>
        <v>156.85199999999998</v>
      </c>
      <c r="T16" s="11">
        <f>300*15</f>
        <v>4500</v>
      </c>
      <c r="U16" s="8"/>
      <c r="X16" s="11"/>
      <c r="AZ16" s="16"/>
      <c r="BA16" s="16"/>
      <c r="BB16" s="16"/>
    </row>
    <row r="17" spans="3:54" x14ac:dyDescent="0.35">
      <c r="C17" s="45"/>
      <c r="D17" s="53">
        <v>191.66666666666666</v>
      </c>
      <c r="L17" s="53"/>
      <c r="M17" s="53"/>
      <c r="N17" s="53"/>
      <c r="O17" s="53"/>
      <c r="P17" s="53"/>
      <c r="Q17" s="53"/>
      <c r="R17" s="53"/>
      <c r="T17" s="16" t="e">
        <f>T16-#REF!</f>
        <v>#REF!</v>
      </c>
      <c r="U17" s="11">
        <v>320</v>
      </c>
      <c r="V17" s="11">
        <f>U17*8*0.6</f>
        <v>1536</v>
      </c>
      <c r="AX17" s="5"/>
      <c r="AZ17" s="16"/>
      <c r="BA17" s="16"/>
      <c r="BB17" s="16"/>
    </row>
    <row r="18" spans="3:54" x14ac:dyDescent="0.35">
      <c r="L18" s="49"/>
      <c r="M18" s="64"/>
      <c r="N18" s="68"/>
      <c r="O18" s="68"/>
      <c r="P18" s="68"/>
      <c r="Q18" s="68"/>
      <c r="R18" s="68"/>
      <c r="T18" s="16"/>
      <c r="V18" s="11" t="e">
        <f>V17-#REF!</f>
        <v>#REF!</v>
      </c>
      <c r="AS18" s="5"/>
      <c r="AX18" s="5"/>
      <c r="AZ18" s="16"/>
      <c r="BA18" s="16"/>
      <c r="BB18" s="16"/>
    </row>
    <row r="19" spans="3:54" x14ac:dyDescent="0.35">
      <c r="C19" s="47"/>
      <c r="D19" s="47"/>
      <c r="E19" s="47"/>
      <c r="F19" s="47"/>
      <c r="G19" s="47"/>
      <c r="H19" s="47"/>
      <c r="I19" s="47"/>
      <c r="J19" s="47"/>
      <c r="K19" s="47"/>
      <c r="M19" s="43"/>
      <c r="N19" s="69"/>
      <c r="O19" s="69"/>
      <c r="P19" s="69"/>
      <c r="Q19" s="69"/>
      <c r="R19" s="69"/>
      <c r="T19" s="16"/>
      <c r="AS19" s="5"/>
    </row>
    <row r="25" spans="3:54" x14ac:dyDescent="0.35">
      <c r="S25" s="11">
        <f>'NOM ESPECIAL'!AH1</f>
        <v>0</v>
      </c>
    </row>
    <row r="125" spans="4:4" x14ac:dyDescent="0.35">
      <c r="D125" s="44">
        <f>'NOM ESPECIAL'!Y2</f>
        <v>0</v>
      </c>
    </row>
    <row r="138" spans="4:4" x14ac:dyDescent="0.35">
      <c r="D138" s="44">
        <f>'NOM ESPECIAL'!AN2</f>
        <v>0</v>
      </c>
    </row>
    <row r="179" spans="4:4" x14ac:dyDescent="0.35">
      <c r="D179" s="44">
        <f>'NOM ESPECIAL'!U310</f>
        <v>0</v>
      </c>
    </row>
    <row r="197" spans="19:19" x14ac:dyDescent="0.35">
      <c r="S197" s="11" t="e">
        <f>CONFIAN</f>
        <v>#NAME?</v>
      </c>
    </row>
    <row r="280" spans="4:4" x14ac:dyDescent="0.35">
      <c r="D280" s="77" t="e">
        <f>'NOM ESPECIAL'!#REF!</f>
        <v>#REF!</v>
      </c>
    </row>
  </sheetData>
  <autoFilter ref="A3:BB11" xr:uid="{00000000-0009-0000-0000-000002000000}"/>
  <sortState xmlns:xlrd2="http://schemas.microsoft.com/office/spreadsheetml/2017/richdata2" ref="C4:AX57">
    <sortCondition ref="C4"/>
  </sortState>
  <conditionalFormatting sqref="F3:H3">
    <cfRule type="duplicateValues" dxfId="9" priority="23" stopIfTrue="1"/>
  </conditionalFormatting>
  <conditionalFormatting sqref="F4:H7">
    <cfRule type="duplicateValues" dxfId="8" priority="766" stopIfTrue="1"/>
  </conditionalFormatting>
  <conditionalFormatting sqref="F6:H6">
    <cfRule type="duplicateValues" dxfId="7" priority="699" stopIfTrue="1"/>
  </conditionalFormatting>
  <conditionalFormatting sqref="F8:H8">
    <cfRule type="duplicateValues" dxfId="6" priority="27" stopIfTrue="1"/>
  </conditionalFormatting>
  <conditionalFormatting sqref="F9:H9">
    <cfRule type="duplicateValues" dxfId="5" priority="26" stopIfTrue="1"/>
  </conditionalFormatting>
  <conditionalFormatting sqref="AX8:AX9">
    <cfRule type="cellIs" dxfId="4" priority="42" stopIfTrue="1" operator="lessThan">
      <formula>0</formula>
    </cfRule>
  </conditionalFormatting>
  <conditionalFormatting sqref="BA5:BB5">
    <cfRule type="duplicateValues" dxfId="3" priority="46"/>
  </conditionalFormatting>
  <conditionalFormatting sqref="BA8:BB8">
    <cfRule type="duplicateValues" dxfId="2" priority="59"/>
  </conditionalFormatting>
  <conditionalFormatting sqref="BA9:BB9">
    <cfRule type="duplicateValues" dxfId="1" priority="56"/>
  </conditionalFormatting>
  <conditionalFormatting sqref="BA20:BB1048576 AT14:AW15 AZ12:BA12 AY11:AZ11 AW13:AX13 AZ19:BA19 BA3:BB7 AW16:AX18">
    <cfRule type="duplicateValues" dxfId="0" priority="7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NOM ESPECIAL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NASSAR</dc:creator>
  <cp:lastModifiedBy>Esau Fuentes Diego</cp:lastModifiedBy>
  <cp:lastPrinted>2023-12-11T18:54:44Z</cp:lastPrinted>
  <dcterms:created xsi:type="dcterms:W3CDTF">2010-06-15T18:43:30Z</dcterms:created>
  <dcterms:modified xsi:type="dcterms:W3CDTF">2023-12-14T19:58:30Z</dcterms:modified>
</cp:coreProperties>
</file>